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<sst xmlns="http://schemas.openxmlformats.org/spreadsheetml/2006/main" count="336" uniqueCount="308">
  <si>
    <t>№</t>
  </si>
  <si>
    <t>Наименование программы</t>
  </si>
  <si>
    <t>Всего</t>
  </si>
  <si>
    <t>% исполнения</t>
  </si>
  <si>
    <t>План</t>
  </si>
  <si>
    <t>Исполнение</t>
  </si>
  <si>
    <t>план</t>
  </si>
  <si>
    <t>исполнение</t>
  </si>
  <si>
    <t>за счет средств, поступающих из респ. бюджета</t>
  </si>
  <si>
    <t>за счет средств местного бюджета</t>
  </si>
  <si>
    <t>Муниципальная программа "Развитие жилищного строительства и сферы жилищно-коммунального хозяйства"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</si>
  <si>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</si>
  <si>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</si>
  <si>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</si>
  <si>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</si>
  <si>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</si>
  <si>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"Повышение безопасности жизнедеятельности населения и территорий"</t>
  </si>
  <si>
    <t>Муниципальная программа "Развитие транспортной системы"</t>
  </si>
  <si>
    <t>ИТОГО</t>
  </si>
  <si>
    <t>1.1</t>
  </si>
  <si>
    <t>1.2</t>
  </si>
  <si>
    <t>1.3</t>
  </si>
  <si>
    <t xml:space="preserve">    Подпрограмма "Государственная поддержка молодых семей в решении жилищной проблемы"</t>
  </si>
  <si>
    <t>за счет средств, поступающих из федер. бюджета</t>
  </si>
  <si>
    <t>1.4</t>
  </si>
  <si>
    <t>1.5</t>
  </si>
  <si>
    <t>1.6</t>
  </si>
  <si>
    <t xml:space="preserve">    Подпрограмма "Снятие административных барьеров в строительстве"</t>
  </si>
  <si>
    <t xml:space="preserve">    Подпрограмма "Обеспечение жилыми помещениями детей-сирот и детей,оставшихся без попечения родителей,лиц из числа детей-сирот и детей,оставшихся без попечения родителей"</t>
  </si>
  <si>
    <t>1.7</t>
  </si>
  <si>
    <t>1.8</t>
  </si>
  <si>
    <t>2.0</t>
  </si>
  <si>
    <t xml:space="preserve">    Подпрограмма "Обеспечение населения качественной питьевой водой"</t>
  </si>
  <si>
    <t>ВСЕГО</t>
  </si>
  <si>
    <t>2.1</t>
  </si>
  <si>
    <t>2.2</t>
  </si>
  <si>
    <t xml:space="preserve">    Подпрограмма "Социальная защита населения"</t>
  </si>
  <si>
    <t xml:space="preserve">    Подпрограмма "Доступная среда" муниципальной программы "Социальная поддержка граждан"</t>
  </si>
  <si>
    <t xml:space="preserve">    Подпрограмма "Совершенствование социальной поддержки семьи и детей"</t>
  </si>
  <si>
    <t>3.1</t>
  </si>
  <si>
    <t>3.2</t>
  </si>
  <si>
    <t>3.3</t>
  </si>
  <si>
    <t xml:space="preserve">    Подпрограмма "Туризм"</t>
  </si>
  <si>
    <t xml:space="preserve">    Обеспечение реализации муниципальной программы "Развитие культуры и туризма"</t>
  </si>
  <si>
    <t xml:space="preserve">    Подпрограмма "Развитие физической культуры и массового спорта"</t>
  </si>
  <si>
    <t xml:space="preserve">    Подпрограмма "Развитие спорта высших достижений и системы подготовки спортивного резерва"</t>
  </si>
  <si>
    <t>4.1</t>
  </si>
  <si>
    <t>4.2</t>
  </si>
  <si>
    <t xml:space="preserve">    Подпрограмма "Обеспечение защиты населения от безработицы и содействие в трудоустройстве"</t>
  </si>
  <si>
    <t xml:space="preserve">    Подпрограмма "Улучшение условий труда,охраны труда и здоровья работающих"</t>
  </si>
  <si>
    <t>5.1</t>
  </si>
  <si>
    <t>5.2</t>
  </si>
  <si>
    <t xml:space="preserve">    Подпрограмма "Молодежь"</t>
  </si>
  <si>
    <t xml:space="preserve">    Обеспечение реализации муниципальной программы "Развитие образования"</t>
  </si>
  <si>
    <t>6.1</t>
  </si>
  <si>
    <t>6.2</t>
  </si>
  <si>
    <t>6.3</t>
  </si>
  <si>
    <t>7.1</t>
  </si>
  <si>
    <t>7.2</t>
  </si>
  <si>
    <t>7.3</t>
  </si>
  <si>
    <t xml:space="preserve">    Подпрограмма "Организация научного и информационного обслуживания агропромышленного комплекса"</t>
  </si>
  <si>
    <t xml:space="preserve">    Подпрограмма "Развитие ветеринарии"</t>
  </si>
  <si>
    <t xml:space="preserve">    Подпрограмма "Устойчивое развитие сельских территорий"</t>
  </si>
  <si>
    <t>8.1</t>
  </si>
  <si>
    <t>8.2</t>
  </si>
  <si>
    <t>8.3</t>
  </si>
  <si>
    <t>9.1</t>
  </si>
  <si>
    <t>9.2</t>
  </si>
  <si>
    <t xml:space="preserve">    Подпрограмма "Совершенствование системы управления экономическим развитием муниципального образования"</t>
  </si>
  <si>
    <t xml:space="preserve">    Подпрограмма "Развитие субъектов малого и среднего предпринимательства"</t>
  </si>
  <si>
    <t xml:space="preserve">    Подпрограмма "Снижение административных барьеров,оптимизация и повышение качества предоставления муниципальных услуг"</t>
  </si>
  <si>
    <t xml:space="preserve">    Подпрограмма "Автомобильные дороги"</t>
  </si>
  <si>
    <t xml:space="preserve">    Подпрограмма "Повышение безопасности дорожного движения"</t>
  </si>
  <si>
    <t xml:space="preserve">    Подпрограмма "Совершенствование бюджетной политики и эффективное использование бюджетного потенциала"</t>
  </si>
  <si>
    <t xml:space="preserve">    Подпрограмма "Управление муниципальным имуществом"</t>
  </si>
  <si>
    <t xml:space="preserve">    Обеспечение реализации муниципальной программы "Управление общественными финансами и муниципальным долгом"</t>
  </si>
  <si>
    <t xml:space="preserve">    Подпрограмма "Развитие муниципальной службы" муниципальной службы"</t>
  </si>
  <si>
    <t xml:space="preserve">    Обеспечение реализации муниципальной программы "Развитие потенциала государственного (муниципального) управления"</t>
  </si>
  <si>
    <t>10.1</t>
  </si>
  <si>
    <t>10.2</t>
  </si>
  <si>
    <t>11.1</t>
  </si>
  <si>
    <t>12.1</t>
  </si>
  <si>
    <t>12.2</t>
  </si>
  <si>
    <t>12.3</t>
  </si>
  <si>
    <t>13.3</t>
  </si>
  <si>
    <t>13.1</t>
  </si>
  <si>
    <t>13.2</t>
  </si>
  <si>
    <t xml:space="preserve">ИНФОРМАЦИЯ </t>
  </si>
  <si>
    <t xml:space="preserve">Начальник финотдела </t>
  </si>
  <si>
    <t>М.И.Сергеева</t>
  </si>
  <si>
    <t xml:space="preserve">        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</si>
  <si>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1.1.1</t>
  </si>
  <si>
    <t>1.1.2</t>
  </si>
  <si>
    <t>1.1.4</t>
  </si>
  <si>
    <t xml:space="preserve">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</si>
  <si>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      Основное мероприятие "Содействие благоустройству населенных пунктов в Чувашской Республике"</t>
  </si>
  <si>
    <t xml:space="preserve">          Основное мероприятие "Строительство систем газоснабжения для населенных пунктов в Чувашской Республике"</t>
  </si>
  <si>
    <t xml:space="preserve">          Основное мероприятие "Обеспечение деятельности государственных (муниципальных) учреждений, организаций, осуществляющих функции в сфере жилищно-коммунального хозяйства, оказывающих соответствующие услуги "</t>
  </si>
  <si>
    <t xml:space="preserve">          Основное мероприятие "Оказание содействия в приобретении жилых помещений молодыми семьями"</t>
  </si>
  <si>
    <t>1.2.1</t>
  </si>
  <si>
    <t xml:space="preserve">        Подпрограмма "Энергосбережение в Чувашской Республике" муниципальной программы "Развитие жилищного строительства и сферы жилищно-коммунального хозяйства" на 2012-2020 годы</t>
  </si>
  <si>
    <t xml:space="preserve">          Основное мероприятие "Энергоэффективность в жилищно-коммунальном хозяйстве, коммунальной энергетике и жилищном фонде"</t>
  </si>
  <si>
    <t xml:space="preserve">          Основное мероприятие "Энергоэффективность в бюджетном секторе"</t>
  </si>
  <si>
    <t>1.3.1</t>
  </si>
  <si>
    <t>1.3.2</t>
  </si>
  <si>
    <t xml:space="preserve">          Основное мероприятие "Содействие формированию рынка доступного арендного жилья"</t>
  </si>
  <si>
    <t xml:space="preserve">          Основное мероприятие "Государственная поддержка отдельных категорий граждан в приобретении жилья"</t>
  </si>
  <si>
    <t xml:space="preserve">        Подпрограмма "Государственная поддержка строительства жилья в Чувашской Республике" муниципальной программы "Развитие жилищного строительства и сферы жилищно-коммунального хозяйства"</t>
  </si>
  <si>
    <t>1.4.1</t>
  </si>
  <si>
    <t>1.4.2</t>
  </si>
  <si>
    <t xml:space="preserve">          Основное мероприятие "Актуализация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застройки"</t>
  </si>
  <si>
    <t>1.5.1</t>
  </si>
  <si>
    <t xml:space="preserve">          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</si>
  <si>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 xml:space="preserve">          Основное мероприятие "Развитие систем водоснабжения муниципальных образований"</t>
  </si>
  <si>
    <t xml:space="preserve">          Основное мероприятие "Водоотведение и очистка бытовых сточных вод"</t>
  </si>
  <si>
    <t xml:space="preserve">          Основное мероприятие "Переселение граждан из аварийного жилищного фонда, расположенного на территории Чувашской Республики"</t>
  </si>
  <si>
    <t xml:space="preserve">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</si>
  <si>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1.7.1</t>
  </si>
  <si>
    <t>1.7.2</t>
  </si>
  <si>
    <t>1.8.1</t>
  </si>
  <si>
    <t>1.6.1</t>
  </si>
  <si>
    <t>2.1.1</t>
  </si>
  <si>
    <t>2.1.2</t>
  </si>
  <si>
    <t xml:space="preserve">Основное мероприятие "Организация и проведение мероприятий, направленных на сохранение семейных ценностей"
</t>
  </si>
  <si>
    <t xml:space="preserve">          Основное мероприятие "Развитие библиотечного дела"</t>
  </si>
  <si>
    <t xml:space="preserve">          Основное мероприятие "Развитие музейного дела"</t>
  </si>
  <si>
    <t xml:space="preserve">          Основное мероприятие "Развитие образования в сфере культуры и искусства"</t>
  </si>
  <si>
    <t xml:space="preserve">          Основное мероприятие "Сохранение и развитие народного творчества"</t>
  </si>
  <si>
    <t xml:space="preserve">          Основное мероприятие "Проведение мероприятий в сфере культуры и искусства, архивного дела"</t>
  </si>
  <si>
    <t xml:space="preserve">          Основное мероприятие "Инвестиционные мероприятия. Укрепление материально-технической базы учреждений культуры"</t>
  </si>
  <si>
    <t xml:space="preserve">          Основное мероприятие "Бухгалтерское, финансовое и хозяйственно-эксплуатационное обслуживание государственных учреждений "</t>
  </si>
  <si>
    <t xml:space="preserve">          Основное мероприятие "Формирование и продвижение туристского продукта Чувашской Республики"</t>
  </si>
  <si>
    <t xml:space="preserve">          Основное мероприятие "Общепрограммные расходы"</t>
  </si>
  <si>
    <t xml:space="preserve">          Основное мероприятие "Физкультурно-оздоровительная и спортивно-массовая работа с населением"</t>
  </si>
  <si>
    <t xml:space="preserve">          Основное мероприятие "Развитие физкультурно-спортивной работы с детьми и молодежь"</t>
  </si>
  <si>
    <t xml:space="preserve">          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</si>
  <si>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 xml:space="preserve"> Содержание детско-юношеских спортивных школ</t>
  </si>
  <si>
    <t xml:space="preserve"> Основное мероприятие "Мероприятия в области содействия занятости населения Чувашской Республики"</t>
  </si>
  <si>
    <t>5.1.1</t>
  </si>
  <si>
    <t xml:space="preserve">          Основное мероприятие "Организационно-техническое обеспечение охраны труда и здоровья работающих"</t>
  </si>
  <si>
    <t xml:space="preserve">          Основное мероприятие "Обеспечение деятельности организаций в сфере образования"</t>
  </si>
  <si>
    <t xml:space="preserve">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</si>
  <si>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 xml:space="preserve">          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</si>
  <si>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 xml:space="preserve">          Основное мероприятие "Организационно-методическое сопровождение проведения олимпиад школьников"</t>
  </si>
  <si>
    <t xml:space="preserve">          Основное мероприятие "Реализация проектов и мероприятий по инновационному развитию системы образования"</t>
  </si>
  <si>
    <t xml:space="preserve">          Основное мероприятие "Стипендии, гранты, премии и денежные поощрения"</t>
  </si>
  <si>
    <t xml:space="preserve">          Основное мероприятие "Меры социальной поддержки"</t>
  </si>
  <si>
    <t xml:space="preserve">          Основное мероприятие "Капитальный ремонт объектов образования"</t>
  </si>
  <si>
    <t xml:space="preserve">          Основное мероприятие "Строительство (приобретение), реконструкция объектов капитального строительства образовательных организаций"</t>
  </si>
  <si>
    <t xml:space="preserve">          Основное мероприятие "Мероприятия по вовлечению молодежи в социальную практику"</t>
  </si>
  <si>
    <t xml:space="preserve">          Основное мероприятие "Организация отдыха детей"</t>
  </si>
  <si>
    <t xml:space="preserve">          Основное мероприятие "Допризывная подготовка молодежи"</t>
  </si>
  <si>
    <t xml:space="preserve">          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</si>
  <si>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 xml:space="preserve">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</si>
  <si>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      Подпрограмма "Профилактика правонарушений в Чувашской Республике" муниципальной программы "Повышение безопасности населения и территорий Чувашской Республики"</t>
  </si>
  <si>
    <t xml:space="preserve">       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 на 2012-2020 годы</t>
  </si>
  <si>
    <t xml:space="preserve">          Основное мероприятие "Мероприятия по профилактике и соблюдению правопорядка на улицах и в других общественных местах"</t>
  </si>
  <si>
    <t>Муниципальная программа "Развитие сельского хозяйства и регулирование рынка сельскохозяйственной продукции,сырья и продовольствия"</t>
  </si>
  <si>
    <t xml:space="preserve">        Подпрограмма "Развитие подотрасли растениеводства, переработки и реализации продукции растениеводства"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</si>
  <si>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         Основное мероприятие "Поддержка доходов сельскохозяйственных товаропроизводителей в области растениеводства"</t>
  </si>
  <si>
    <t xml:space="preserve">  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</si>
  <si>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 xml:space="preserve">          Основное мероприятие "Организация и осуществление мероприятий по регулированию численности безнадзорных животных"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</si>
  <si>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</si>
  <si>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 xml:space="preserve"> 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</si>
  <si>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 xml:space="preserve">          Основное мероприятие "Организация предоставления государственных и муниципальных услуг по принципу "одного окна"</t>
  </si>
  <si>
    <t xml:space="preserve">          Основное мероприятие "Мероприятия, реализуемые с привлечением межбюджетных трансфертов бюджетам другого уровня"</t>
  </si>
  <si>
    <t xml:space="preserve">          Основное мероприятие "Реализация мероприятий, направленных на обеспечение безопасности дорожного движения"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</si>
  <si>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</si>
  <si>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     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</si>
  <si>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 xml:space="preserve">          Основное мероприятие "Рекультивация действующего полигона твердых коммунальных отходов (городская санкционированная свалка твердых коммунальных отходов) для муниципальных нужд г. Чебоксары"</t>
  </si>
  <si>
    <t xml:space="preserve">         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</si>
  <si>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 xml:space="preserve">          Основное мероприятие "Организация исполнения и подготовка отчетов об исполнении муниципального бюджета, осуществление внутреннего финансового контроля за использованием бюджетных средств"</t>
  </si>
  <si>
    <t xml:space="preserve">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</si>
  <si>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        Создание условий для максимального вовлечения в хозяйственный оборот муниципального имущества, в том числе земельных участков</t>
  </si>
  <si>
    <t>Муниципальная программа "Развитие потенциала муниципального управления"</t>
  </si>
  <si>
    <t xml:space="preserve">      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 на 2012-2020 годы</t>
  </si>
  <si>
    <t xml:space="preserve">          Основное мероприятие "Организация дополнительного профессионального развития муниципальных служащих в Чувашской Республике"</t>
  </si>
  <si>
    <t xml:space="preserve">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</si>
  <si>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</si>
  <si>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 xml:space="preserve">          Основное мероприятие "Создание благоприятных условий жизнедеятельности ветеранам, гражданам пожилого возраста, инвалидам"</t>
  </si>
  <si>
    <t>2.2.1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</si>
  <si>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</si>
  <si>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</si>
  <si>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</si>
  <si>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</si>
  <si>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</si>
  <si>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</si>
  <si>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</si>
  <si>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</si>
  <si>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3.3.1</t>
  </si>
  <si>
    <t>4.1.1</t>
  </si>
  <si>
    <t>4.1.2</t>
  </si>
  <si>
    <t>4.1.3</t>
  </si>
  <si>
    <t>4.2.1</t>
  </si>
  <si>
    <t>5.2.1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</si>
  <si>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</si>
  <si>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</si>
  <si>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</si>
  <si>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</si>
  <si>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</si>
  <si>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</si>
  <si>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</si>
  <si>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</si>
  <si>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</si>
  <si>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6.3.1</t>
  </si>
  <si>
    <t>7.</t>
  </si>
  <si>
    <t>6.</t>
  </si>
  <si>
    <t>7.1.1</t>
  </si>
  <si>
    <t>7.1.2</t>
  </si>
  <si>
    <t>7.2.1</t>
  </si>
  <si>
    <t>7.3.1</t>
  </si>
  <si>
    <t>8.1.1</t>
  </si>
  <si>
    <t>8.2.1</t>
  </si>
  <si>
    <t>8.3.1</t>
  </si>
  <si>
    <t>9.1.1</t>
  </si>
  <si>
    <t>9.2.1</t>
  </si>
  <si>
    <t>10.1.1</t>
  </si>
  <si>
    <t>10.2.1</t>
  </si>
  <si>
    <t>11.1.1</t>
  </si>
  <si>
    <t>Муниципальная программа "Управление общественными финансами и муниципальным долгом"</t>
  </si>
  <si>
    <t>12.1.1</t>
  </si>
  <si>
    <t>12.1.2</t>
  </si>
  <si>
    <t>12.1.3</t>
  </si>
  <si>
    <t>12.2.1</t>
  </si>
  <si>
    <t>12.3.1</t>
  </si>
  <si>
    <t>13.1.1</t>
  </si>
  <si>
    <t>13.3.1</t>
  </si>
  <si>
    <t>13.2.1</t>
  </si>
  <si>
    <t xml:space="preserve">        Подпрограмма "Государственная поддержка молодых семей в решении жилищной проблемы" муниципальной программы "Развитие жилищного строительства и сферы жилищно-коммунального хозяйства" на 2012-2020 годы</t>
  </si>
  <si>
    <t xml:space="preserve">          Основное мероприятие "Обеспечение земельных участков коммунальной инфраструктурой в целях жилищного строительства"</t>
  </si>
  <si>
    <t xml:space="preserve">          Основное мероприятие "Внесение изменений в республиканские нормативы градостроительного проектирования "Градостроительство. Планировка и застройка городских округов и поселений Чувашской Республики"</t>
  </si>
  <si>
    <t xml:space="preserve">          Основное мероприятие "Укрепление материально-технической базы объектов образования"</t>
  </si>
  <si>
    <t xml:space="preserve">          Основное мероприятие "Информационная работа по профилактике терроризма и экстремистской деятельности"</t>
  </si>
  <si>
    <t xml:space="preserve">          Основное мероприятие "Предупреждение детской беспризорности, безнадзорности и правонарушений несовершеннолетних"</t>
  </si>
  <si>
    <t xml:space="preserve">         Основное мероприятие "Развитие многоуровневой системы профилактики правонарушений"</t>
  </si>
  <si>
    <t xml:space="preserve">          Основное мероприятие "Улучшение жилищных условий граждан на селе"</t>
  </si>
  <si>
    <t xml:space="preserve">           Основное мероприятие "Капитальный ремонт, ремонт и содержание автомобильных дорог общего пользования регионального (межмуниципального) значения"</t>
  </si>
  <si>
    <t xml:space="preserve">          Создание единой системы учета государственного имущества Чувашской Республики и муниципального имущества</t>
  </si>
  <si>
    <t>1.5.2</t>
  </si>
  <si>
    <t>7.2.2</t>
  </si>
  <si>
    <t>11.2</t>
  </si>
  <si>
    <t>11.2.1</t>
  </si>
  <si>
    <t xml:space="preserve">    Подпрограмма "Развитие культуры в Чувашской Республики" муниципальной программы "Развитие культуры и туризма"</t>
  </si>
  <si>
    <t xml:space="preserve">        Основное мероприятие "Обеспечение безопасности населения и муниципальной (коммунальной) инфраструктуры"</t>
  </si>
  <si>
    <t xml:space="preserve">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</si>
  <si>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</si>
  <si>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 xml:space="preserve">        Основное мероприятие "Развитие механизмов финансово-имущественной поддержки субъектов малого и среднего предпринимательства"</t>
  </si>
  <si>
    <t>7.1.3</t>
  </si>
  <si>
    <t>7.2.3</t>
  </si>
  <si>
    <t>7.3.2</t>
  </si>
  <si>
    <t>7.4</t>
  </si>
  <si>
    <t>7.4.1</t>
  </si>
  <si>
    <t>8.3.2</t>
  </si>
  <si>
    <t>1.4.3</t>
  </si>
  <si>
    <t xml:space="preserve">    Подпрограмма "Муниципальная поддержка развития образования"</t>
  </si>
  <si>
    <t>6.4</t>
  </si>
  <si>
    <t>6.4.1</t>
  </si>
  <si>
    <t xml:space="preserve">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2016-2025 годы муниципальной программы "Развитие образования"</t>
  </si>
  <si>
    <t xml:space="preserve">    Подпрограмма "Защита населения и территорий от чрезвычайных ситуаций природного и техногенного характера,обеспечение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 Чувашской Республики"</t>
  </si>
  <si>
    <t xml:space="preserve">    Подпрограмма "Совершенствование государственного  управления в сфере юстиции"</t>
  </si>
  <si>
    <t xml:space="preserve">         Основное мероприятие "Развитие профессионального искусства"</t>
  </si>
  <si>
    <t>3.1.8</t>
  </si>
  <si>
    <t>10.3</t>
  </si>
  <si>
    <t>10.3.1</t>
  </si>
  <si>
    <t xml:space="preserve">       Реализация мероприятий приоритетного проекта "Безопасные и качественные дороги"</t>
  </si>
  <si>
    <t xml:space="preserve">      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</si>
  <si>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 xml:space="preserve">        Повышение качества управления муниципальными финансами</t>
  </si>
  <si>
    <t>12.4</t>
  </si>
  <si>
    <t>12.4.1</t>
  </si>
  <si>
    <t xml:space="preserve">      Подпрограмма "Обеспечение общих условий функционирования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продовольствия"</t>
  </si>
  <si>
    <t>000</t>
  </si>
  <si>
    <t>0000</t>
  </si>
  <si>
    <t>Ц9Л0000000</t>
  </si>
  <si>
    <t xml:space="preserve">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</si>
  <si>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Ц9Л0200000</t>
  </si>
  <si>
    <t>8.4</t>
  </si>
  <si>
    <t>8.4.1</t>
  </si>
  <si>
    <t xml:space="preserve">        Основное мероприятие "Реализация отдельных мероприятий приоритетного проекта "Ипотека и арендное жилье"</t>
  </si>
  <si>
    <t xml:space="preserve">        Основное мероприятие "Оказание финансовой поддержки муниципальным образованиям на развитие сферы культуры"</t>
  </si>
  <si>
    <t xml:space="preserve">        Основное мероприятие "Капитальный ремонт зданий муниципальных общеобразовательных организаций, имеющих износ 50 процентов и выше"</t>
  </si>
  <si>
    <t xml:space="preserve">        Основное мероприятие "Совершенствование системы мер по сокращению спроса на наркотики"</t>
  </si>
  <si>
    <t>Муниципальная программа "Экономическое развитие"</t>
  </si>
  <si>
    <t xml:space="preserve">        Подпрограмма "Обращение с отходами, в том числе с твердыми коммунальными отходами, на территории Чувашской  Республики" муниципальной программы "Развитие потенциала природно-сырьевых ресурсов и обеспечение  экологической безопасности"</t>
  </si>
  <si>
    <t xml:space="preserve">          Основное мероприятие "Приоритетный проект "Рекультивация объектов накопленного ущерба (закрытых полигонов  и санкционированных свалок твердых коммунальных отходов), создание объектов переработки и размещения твердых коммунальных отходов в Чувашской Республике"</t>
  </si>
  <si>
    <t xml:space="preserve">    Муниципальная программа "Информационное общество Чувашии"</t>
  </si>
  <si>
    <t xml:space="preserve">      Подпрограмма "Развитие информационных технологий" муниципальной программы "Информационное общество Чувашии"</t>
  </si>
  <si>
    <t xml:space="preserve">        Основное мероприятие "Формирование электронного правительства"</t>
  </si>
  <si>
    <t xml:space="preserve">    Муниципальная программа "Формирование современной городской среды на территории Чувашской Республики"</t>
  </si>
  <si>
    <t xml:space="preserve">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</si>
  <si>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Основное мероприятие "Формирование комфортной городской среды"</t>
  </si>
  <si>
    <t>14.1</t>
  </si>
  <si>
    <t>14.1.1</t>
  </si>
  <si>
    <t>15.1</t>
  </si>
  <si>
    <t>15.1.1</t>
  </si>
  <si>
    <t xml:space="preserve">  Муниципальная  адресная программа "Переселение граждан из аварийного жилищного фонда, расположенного на территории муниципального образования"</t>
  </si>
  <si>
    <t xml:space="preserve">        Основное мероприятие "Дальнейшее развитие многоуровневой системы профилактики правонарушений"</t>
  </si>
  <si>
    <t xml:space="preserve">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</si>
  <si>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7.5</t>
  </si>
  <si>
    <t>7.5.1</t>
  </si>
  <si>
    <t>7.2.4</t>
  </si>
  <si>
    <t>1.1.3</t>
  </si>
  <si>
    <t>6.1.8</t>
  </si>
  <si>
    <t>Основное мероприятие "Проведение регионального этапа Всероссийского конкурса "Лучшая муниципальная практика"</t>
  </si>
  <si>
    <t>по реализации муниципальных программ Чебоксарского района по состоянию на 01 октября 2018 г.</t>
  </si>
  <si>
    <t xml:space="preserve">              В консолидированном бюджете Чебоксарского района по состоянию на 01 октября 2018 г. на реализацию муниципальных программ предусмотрены средства в сумме  1 390 901,7 тыс. руб.</t>
  </si>
  <si>
    <t xml:space="preserve">              Исполнение составило 832 751,5 тыс. руб. или 59,9% от плановых назначений (в т.ч. средства  федерального бюджета -97 919,5тыс. руб., (44,0%), республиканского бюджета ЧР- 403 686,6 тыс.руб. (63,0%); местного бюджета -331 145,4 тыс. руб. (64,0%)), из них в разрезе каждой муниципальной программы:</t>
  </si>
  <si>
    <t>13.2.3</t>
  </si>
  <si>
    <t>13.2.2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</si>
</sst>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_-* #,##0.0\ _₽_-;\-* #,##0.0\ _₽_-;_-* &quot;-&quot;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20" borderId="0">
      <alignment/>
      <protection/>
    </xf>
    <xf numFmtId="0" fontId="43" fillId="21" borderId="0">
      <alignment/>
      <protection/>
    </xf>
    <xf numFmtId="0" fontId="43" fillId="0" borderId="0">
      <alignment wrapText="1"/>
      <protection/>
    </xf>
    <xf numFmtId="0" fontId="44" fillId="0" borderId="0">
      <alignment horizontal="center" wrapText="1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wrapText="1"/>
      <protection/>
    </xf>
    <xf numFmtId="0" fontId="43" fillId="0" borderId="0">
      <alignment horizontal="right"/>
      <protection/>
    </xf>
    <xf numFmtId="0" fontId="44" fillId="0" borderId="0">
      <alignment horizontal="center"/>
      <protection/>
    </xf>
    <xf numFmtId="0" fontId="43" fillId="20" borderId="1">
      <alignment/>
      <protection/>
    </xf>
    <xf numFmtId="0" fontId="43" fillId="0" borderId="0">
      <alignment horizontal="right"/>
      <protection/>
    </xf>
    <xf numFmtId="0" fontId="43" fillId="0" borderId="2">
      <alignment horizontal="center" vertical="center" wrapText="1"/>
      <protection/>
    </xf>
    <xf numFmtId="0" fontId="43" fillId="21" borderId="1">
      <alignment/>
      <protection/>
    </xf>
    <xf numFmtId="0" fontId="43" fillId="20" borderId="3">
      <alignment/>
      <protection/>
    </xf>
    <xf numFmtId="0" fontId="43" fillId="0" borderId="2">
      <alignment horizontal="center" vertical="center" wrapText="1"/>
      <protection/>
    </xf>
    <xf numFmtId="49" fontId="43" fillId="0" borderId="2">
      <alignment horizontal="left" vertical="top" wrapText="1" indent="2"/>
      <protection/>
    </xf>
    <xf numFmtId="0" fontId="43" fillId="21" borderId="3">
      <alignment/>
      <protection/>
    </xf>
    <xf numFmtId="0" fontId="45" fillId="0" borderId="2">
      <alignment horizontal="left"/>
      <protection/>
    </xf>
    <xf numFmtId="49" fontId="43" fillId="0" borderId="2">
      <alignment horizontal="left" vertical="top" wrapText="1" indent="2"/>
      <protection/>
    </xf>
    <xf numFmtId="0" fontId="43" fillId="20" borderId="4">
      <alignment/>
      <protection/>
    </xf>
    <xf numFmtId="49" fontId="43" fillId="0" borderId="2">
      <alignment horizontal="center" vertical="top" shrinkToFit="1"/>
      <protection/>
    </xf>
    <xf numFmtId="0" fontId="43" fillId="0" borderId="0">
      <alignment/>
      <protection/>
    </xf>
    <xf numFmtId="4" fontId="43" fillId="0" borderId="2">
      <alignment horizontal="right" vertical="top" shrinkToFit="1"/>
      <protection/>
    </xf>
    <xf numFmtId="0" fontId="43" fillId="0" borderId="0">
      <alignment horizontal="left" wrapText="1"/>
      <protection/>
    </xf>
    <xf numFmtId="10" fontId="43" fillId="0" borderId="2">
      <alignment horizontal="right" vertical="top" shrinkToFit="1"/>
      <protection/>
    </xf>
    <xf numFmtId="49" fontId="43" fillId="0" borderId="2">
      <alignment horizontal="center" vertical="top" shrinkToFit="1"/>
      <protection/>
    </xf>
    <xf numFmtId="0" fontId="43" fillId="21" borderId="3">
      <alignment shrinkToFit="1"/>
      <protection/>
    </xf>
    <xf numFmtId="4" fontId="43" fillId="0" borderId="2">
      <alignment horizontal="right" vertical="top" shrinkToFit="1"/>
      <protection/>
    </xf>
    <xf numFmtId="0" fontId="45" fillId="0" borderId="2">
      <alignment horizontal="left"/>
      <protection/>
    </xf>
    <xf numFmtId="4" fontId="45" fillId="22" borderId="2">
      <alignment horizontal="right" vertical="top" shrinkToFit="1"/>
      <protection/>
    </xf>
    <xf numFmtId="0" fontId="43" fillId="0" borderId="2">
      <alignment horizontal="center" vertical="center" wrapText="1"/>
      <protection/>
    </xf>
    <xf numFmtId="10" fontId="45" fillId="22" borderId="2">
      <alignment horizontal="right" vertical="top" shrinkToFit="1"/>
      <protection/>
    </xf>
    <xf numFmtId="0" fontId="43" fillId="0" borderId="0">
      <alignment horizontal="left" wrapText="1"/>
      <protection/>
    </xf>
    <xf numFmtId="0" fontId="43" fillId="21" borderId="4">
      <alignment/>
      <protection/>
    </xf>
    <xf numFmtId="10" fontId="43" fillId="0" borderId="2">
      <alignment horizontal="right" vertical="top" shrinkToFit="1"/>
      <protection/>
    </xf>
    <xf numFmtId="0" fontId="43" fillId="0" borderId="0">
      <alignment horizontal="left" wrapText="1"/>
      <protection/>
    </xf>
    <xf numFmtId="10" fontId="45" fillId="22" borderId="2">
      <alignment horizontal="right" vertical="top" shrinkToFit="1"/>
      <protection/>
    </xf>
    <xf numFmtId="0" fontId="45" fillId="0" borderId="2">
      <alignment vertical="top" wrapText="1"/>
      <protection/>
    </xf>
    <xf numFmtId="0" fontId="44" fillId="0" borderId="0">
      <alignment horizontal="center" wrapText="1"/>
      <protection/>
    </xf>
    <xf numFmtId="4" fontId="45" fillId="23" borderId="2">
      <alignment horizontal="right" vertical="top" shrinkToFit="1"/>
      <protection/>
    </xf>
    <xf numFmtId="0" fontId="44" fillId="0" borderId="0">
      <alignment horizontal="center"/>
      <protection/>
    </xf>
    <xf numFmtId="10" fontId="45" fillId="23" borderId="2">
      <alignment horizontal="right" vertical="top" shrinkToFit="1"/>
      <protection/>
    </xf>
    <xf numFmtId="0" fontId="45" fillId="0" borderId="2">
      <alignment vertical="top" wrapText="1"/>
      <protection/>
    </xf>
    <xf numFmtId="0" fontId="43" fillId="21" borderId="3">
      <alignment horizontal="center"/>
      <protection/>
    </xf>
    <xf numFmtId="4" fontId="45" fillId="23" borderId="2">
      <alignment horizontal="right" vertical="top" shrinkToFit="1"/>
      <protection/>
    </xf>
    <xf numFmtId="0" fontId="43" fillId="21" borderId="3">
      <alignment horizontal="left"/>
      <protection/>
    </xf>
    <xf numFmtId="10" fontId="45" fillId="23" borderId="2">
      <alignment horizontal="right" vertical="top" shrinkToFit="1"/>
      <protection/>
    </xf>
    <xf numFmtId="0" fontId="43" fillId="21" borderId="4">
      <alignment horizontal="center"/>
      <protection/>
    </xf>
    <xf numFmtId="0" fontId="43" fillId="21" borderId="4">
      <alignment horizontal="left"/>
      <protection/>
    </xf>
    <xf numFmtId="0" fontId="46" fillId="0" borderId="2">
      <alignment vertical="top" wrapTex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7" fillId="30" borderId="5" applyNumberFormat="0" applyAlignment="0" applyProtection="0"/>
    <xf numFmtId="0" fontId="48" fillId="31" borderId="6" applyNumberFormat="0" applyAlignment="0" applyProtection="0"/>
    <xf numFmtId="0" fontId="49" fillId="31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2" fillId="34" borderId="0">
      <alignment/>
      <protection/>
    </xf>
    <xf numFmtId="0" fontId="2" fillId="34" borderId="0">
      <alignment/>
      <protection/>
    </xf>
    <xf numFmtId="0" fontId="3" fillId="0" borderId="0">
      <alignment/>
      <protection/>
    </xf>
    <xf numFmtId="0" fontId="57" fillId="3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6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62" fillId="0" borderId="14" xfId="0" applyFont="1" applyBorder="1" applyAlignment="1">
      <alignment vertical="top" wrapText="1"/>
    </xf>
    <xf numFmtId="0" fontId="63" fillId="4" borderId="15" xfId="0" applyFont="1" applyFill="1" applyBorder="1" applyAlignment="1">
      <alignment horizontal="center" vertical="top" wrapText="1"/>
    </xf>
    <xf numFmtId="0" fontId="64" fillId="4" borderId="16" xfId="0" applyFont="1" applyFill="1" applyBorder="1" applyAlignment="1">
      <alignment horizontal="center" vertical="top" wrapText="1"/>
    </xf>
    <xf numFmtId="49" fontId="62" fillId="0" borderId="14" xfId="0" applyNumberFormat="1" applyFont="1" applyBorder="1" applyAlignment="1">
      <alignment horizontal="center" vertical="top" wrapText="1"/>
    </xf>
    <xf numFmtId="0" fontId="65" fillId="34" borderId="14" xfId="109" applyFont="1" applyFill="1" applyBorder="1" applyAlignment="1">
      <alignment vertical="top" wrapText="1"/>
      <protection/>
    </xf>
    <xf numFmtId="0" fontId="63" fillId="0" borderId="17" xfId="0" applyFont="1" applyBorder="1" applyAlignment="1">
      <alignment horizontal="justify" vertical="top" wrapText="1"/>
    </xf>
    <xf numFmtId="184" fontId="62" fillId="0" borderId="14" xfId="118" applyNumberFormat="1" applyFont="1" applyBorder="1" applyAlignment="1">
      <alignment vertical="top" wrapText="1"/>
    </xf>
    <xf numFmtId="184" fontId="0" fillId="0" borderId="0" xfId="0" applyNumberForma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left"/>
    </xf>
    <xf numFmtId="49" fontId="62" fillId="4" borderId="14" xfId="0" applyNumberFormat="1" applyFont="1" applyFill="1" applyBorder="1" applyAlignment="1">
      <alignment horizontal="center" vertical="top" wrapText="1"/>
    </xf>
    <xf numFmtId="184" fontId="62" fillId="4" borderId="14" xfId="118" applyNumberFormat="1" applyFont="1" applyFill="1" applyBorder="1" applyAlignment="1">
      <alignment vertical="top" wrapText="1"/>
    </xf>
    <xf numFmtId="184" fontId="63" fillId="0" borderId="17" xfId="118" applyNumberFormat="1" applyFont="1" applyBorder="1" applyAlignment="1">
      <alignment/>
    </xf>
    <xf numFmtId="0" fontId="67" fillId="4" borderId="2" xfId="82" applyNumberFormat="1" applyFont="1" applyFill="1" applyProtection="1">
      <alignment vertical="top" wrapText="1"/>
      <protection locked="0"/>
    </xf>
    <xf numFmtId="0" fontId="62" fillId="0" borderId="18" xfId="0" applyFont="1" applyBorder="1" applyAlignment="1">
      <alignment horizontal="justify"/>
    </xf>
    <xf numFmtId="0" fontId="63" fillId="16" borderId="19" xfId="0" applyFont="1" applyFill="1" applyBorder="1" applyAlignment="1">
      <alignment horizontal="center" vertical="top" wrapText="1"/>
    </xf>
    <xf numFmtId="0" fontId="63" fillId="16" borderId="19" xfId="0" applyFont="1" applyFill="1" applyBorder="1" applyAlignment="1">
      <alignment vertical="top" wrapText="1"/>
    </xf>
    <xf numFmtId="184" fontId="63" fillId="16" borderId="19" xfId="118" applyNumberFormat="1" applyFont="1" applyFill="1" applyBorder="1" applyAlignment="1">
      <alignment vertical="top" wrapText="1"/>
    </xf>
    <xf numFmtId="49" fontId="68" fillId="0" borderId="14" xfId="0" applyNumberFormat="1" applyFont="1" applyBorder="1" applyAlignment="1">
      <alignment horizontal="center" vertical="top" wrapText="1"/>
    </xf>
    <xf numFmtId="184" fontId="68" fillId="0" borderId="14" xfId="118" applyNumberFormat="1" applyFont="1" applyBorder="1" applyAlignment="1">
      <alignment vertical="top" wrapText="1"/>
    </xf>
    <xf numFmtId="184" fontId="68" fillId="0" borderId="14" xfId="118" applyNumberFormat="1" applyFont="1" applyBorder="1" applyAlignment="1">
      <alignment horizontal="right" vertical="top" wrapText="1"/>
    </xf>
    <xf numFmtId="0" fontId="69" fillId="0" borderId="2" xfId="82" applyNumberFormat="1" applyFont="1" applyProtection="1">
      <alignment vertical="top" wrapText="1"/>
      <protection locked="0"/>
    </xf>
    <xf numFmtId="49" fontId="63" fillId="4" borderId="14" xfId="0" applyNumberFormat="1" applyFont="1" applyFill="1" applyBorder="1" applyAlignment="1">
      <alignment horizontal="center" vertical="top" wrapText="1"/>
    </xf>
    <xf numFmtId="0" fontId="67" fillId="4" borderId="14" xfId="109" applyFont="1" applyFill="1" applyBorder="1" applyAlignment="1">
      <alignment vertical="top" wrapText="1"/>
      <protection/>
    </xf>
    <xf numFmtId="184" fontId="63" fillId="4" borderId="14" xfId="118" applyNumberFormat="1" applyFont="1" applyFill="1" applyBorder="1" applyAlignment="1">
      <alignment vertical="top" wrapText="1"/>
    </xf>
    <xf numFmtId="184" fontId="70" fillId="16" borderId="19" xfId="118" applyNumberFormat="1" applyFont="1" applyFill="1" applyBorder="1" applyAlignment="1">
      <alignment horizontal="center" vertical="top" wrapText="1"/>
    </xf>
    <xf numFmtId="184" fontId="70" fillId="4" borderId="14" xfId="118" applyNumberFormat="1" applyFont="1" applyFill="1" applyBorder="1" applyAlignment="1">
      <alignment horizontal="center" vertical="top" wrapText="1"/>
    </xf>
    <xf numFmtId="184" fontId="70" fillId="4" borderId="19" xfId="118" applyNumberFormat="1" applyFont="1" applyFill="1" applyBorder="1" applyAlignment="1">
      <alignment horizontal="center" vertical="top" wrapText="1"/>
    </xf>
    <xf numFmtId="184" fontId="71" fillId="4" borderId="14" xfId="118" applyNumberFormat="1" applyFont="1" applyFill="1" applyBorder="1" applyAlignment="1">
      <alignment horizontal="center" vertical="top" wrapText="1"/>
    </xf>
    <xf numFmtId="184" fontId="71" fillId="0" borderId="14" xfId="118" applyNumberFormat="1" applyFont="1" applyBorder="1" applyAlignment="1">
      <alignment horizontal="center" vertical="top" wrapText="1"/>
    </xf>
    <xf numFmtId="184" fontId="72" fillId="0" borderId="19" xfId="118" applyNumberFormat="1" applyFont="1" applyBorder="1" applyAlignment="1">
      <alignment horizontal="center" vertical="top" wrapText="1"/>
    </xf>
    <xf numFmtId="184" fontId="71" fillId="0" borderId="19" xfId="118" applyNumberFormat="1" applyFont="1" applyBorder="1" applyAlignment="1">
      <alignment horizontal="center" vertical="top" wrapText="1"/>
    </xf>
    <xf numFmtId="184" fontId="73" fillId="4" borderId="14" xfId="118" applyNumberFormat="1" applyFont="1" applyFill="1" applyBorder="1" applyAlignment="1">
      <alignment horizontal="center" vertical="top" wrapText="1"/>
    </xf>
    <xf numFmtId="184" fontId="73" fillId="0" borderId="14" xfId="118" applyNumberFormat="1" applyFont="1" applyBorder="1" applyAlignment="1">
      <alignment horizontal="center" vertical="top" wrapText="1"/>
    </xf>
    <xf numFmtId="184" fontId="72" fillId="4" borderId="19" xfId="118" applyNumberFormat="1" applyFont="1" applyFill="1" applyBorder="1" applyAlignment="1">
      <alignment horizontal="center" vertical="top" wrapText="1"/>
    </xf>
    <xf numFmtId="184" fontId="63" fillId="16" borderId="14" xfId="118" applyNumberFormat="1" applyFont="1" applyFill="1" applyBorder="1" applyAlignment="1">
      <alignment vertical="top" wrapText="1"/>
    </xf>
    <xf numFmtId="184" fontId="73" fillId="16" borderId="14" xfId="118" applyNumberFormat="1" applyFont="1" applyFill="1" applyBorder="1" applyAlignment="1">
      <alignment horizontal="center" vertical="top" wrapText="1"/>
    </xf>
    <xf numFmtId="184" fontId="70" fillId="16" borderId="14" xfId="118" applyNumberFormat="1" applyFont="1" applyFill="1" applyBorder="1" applyAlignment="1">
      <alignment horizontal="center" vertical="top" wrapText="1"/>
    </xf>
    <xf numFmtId="184" fontId="72" fillId="16" borderId="19" xfId="118" applyNumberFormat="1" applyFont="1" applyFill="1" applyBorder="1" applyAlignment="1">
      <alignment horizontal="center" vertical="top" wrapText="1"/>
    </xf>
    <xf numFmtId="184" fontId="72" fillId="4" borderId="14" xfId="118" applyNumberFormat="1" applyFont="1" applyFill="1" applyBorder="1" applyAlignment="1">
      <alignment horizontal="center" vertical="top" wrapText="1"/>
    </xf>
    <xf numFmtId="49" fontId="68" fillId="37" borderId="14" xfId="0" applyNumberFormat="1" applyFont="1" applyFill="1" applyBorder="1" applyAlignment="1">
      <alignment horizontal="center" vertical="top" wrapText="1"/>
    </xf>
    <xf numFmtId="184" fontId="68" fillId="37" borderId="14" xfId="118" applyNumberFormat="1" applyFont="1" applyFill="1" applyBorder="1" applyAlignment="1">
      <alignment vertical="top" wrapText="1"/>
    </xf>
    <xf numFmtId="184" fontId="71" fillId="37" borderId="14" xfId="118" applyNumberFormat="1" applyFont="1" applyFill="1" applyBorder="1" applyAlignment="1">
      <alignment horizontal="center" vertical="top" wrapText="1"/>
    </xf>
    <xf numFmtId="0" fontId="68" fillId="0" borderId="20" xfId="0" applyFont="1" applyBorder="1" applyAlignment="1">
      <alignment vertical="top" wrapText="1"/>
    </xf>
    <xf numFmtId="0" fontId="68" fillId="0" borderId="14" xfId="0" applyFont="1" applyBorder="1" applyAlignment="1">
      <alignment vertical="top" wrapText="1"/>
    </xf>
    <xf numFmtId="0" fontId="63" fillId="16" borderId="14" xfId="0" applyFont="1" applyFill="1" applyBorder="1" applyAlignment="1">
      <alignment horizontal="center" vertical="top" wrapText="1"/>
    </xf>
    <xf numFmtId="0" fontId="63" fillId="16" borderId="14" xfId="0" applyFont="1" applyFill="1" applyBorder="1" applyAlignment="1">
      <alignment horizontal="justify" vertical="top" wrapText="1"/>
    </xf>
    <xf numFmtId="0" fontId="67" fillId="4" borderId="14" xfId="110" applyFont="1" applyFill="1" applyBorder="1" applyAlignment="1">
      <alignment vertical="top" wrapText="1"/>
      <protection/>
    </xf>
    <xf numFmtId="184" fontId="71" fillId="4" borderId="19" xfId="118" applyNumberFormat="1" applyFont="1" applyFill="1" applyBorder="1" applyAlignment="1">
      <alignment horizontal="center" vertical="top" wrapText="1"/>
    </xf>
    <xf numFmtId="184" fontId="72" fillId="0" borderId="17" xfId="118" applyNumberFormat="1" applyFont="1" applyBorder="1" applyAlignment="1">
      <alignment horizontal="center" vertical="top" wrapText="1"/>
    </xf>
    <xf numFmtId="184" fontId="70" fillId="16" borderId="14" xfId="118" applyNumberFormat="1" applyFont="1" applyFill="1" applyBorder="1" applyAlignment="1">
      <alignment horizontal="center" vertical="top" wrapText="1"/>
    </xf>
    <xf numFmtId="184" fontId="68" fillId="4" borderId="14" xfId="118" applyNumberFormat="1" applyFont="1" applyFill="1" applyBorder="1" applyAlignment="1">
      <alignment vertical="top" wrapText="1"/>
    </xf>
    <xf numFmtId="184" fontId="70" fillId="37" borderId="14" xfId="118" applyNumberFormat="1" applyFont="1" applyFill="1" applyBorder="1" applyAlignment="1">
      <alignment horizontal="center" vertical="top" wrapText="1"/>
    </xf>
    <xf numFmtId="184" fontId="73" fillId="37" borderId="14" xfId="118" applyNumberFormat="1" applyFont="1" applyFill="1" applyBorder="1" applyAlignment="1">
      <alignment horizontal="center" vertical="top" wrapText="1"/>
    </xf>
    <xf numFmtId="184" fontId="4" fillId="4" borderId="14" xfId="118" applyNumberFormat="1" applyFont="1" applyFill="1" applyBorder="1" applyAlignment="1">
      <alignment horizontal="center" vertical="top" wrapText="1"/>
    </xf>
    <xf numFmtId="184" fontId="63" fillId="37" borderId="14" xfId="118" applyNumberFormat="1" applyFont="1" applyFill="1" applyBorder="1" applyAlignment="1">
      <alignment vertical="top" wrapText="1"/>
    </xf>
    <xf numFmtId="184" fontId="71" fillId="37" borderId="19" xfId="118" applyNumberFormat="1" applyFont="1" applyFill="1" applyBorder="1" applyAlignment="1">
      <alignment horizontal="center" vertical="top" wrapText="1"/>
    </xf>
    <xf numFmtId="184" fontId="5" fillId="0" borderId="14" xfId="118" applyNumberFormat="1" applyFont="1" applyBorder="1" applyAlignment="1">
      <alignment horizontal="center" vertical="top" wrapText="1"/>
    </xf>
    <xf numFmtId="184" fontId="70" fillId="37" borderId="17" xfId="118" applyNumberFormat="1" applyFont="1" applyFill="1" applyBorder="1" applyAlignment="1">
      <alignment horizontal="center"/>
    </xf>
    <xf numFmtId="0" fontId="69" fillId="0" borderId="2" xfId="77" applyNumberFormat="1" applyFont="1" applyProtection="1">
      <alignment vertical="top" wrapText="1"/>
      <protection/>
    </xf>
    <xf numFmtId="184" fontId="73" fillId="0" borderId="19" xfId="118" applyNumberFormat="1" applyFont="1" applyBorder="1" applyAlignment="1">
      <alignment horizontal="center" vertical="top" wrapText="1"/>
    </xf>
    <xf numFmtId="184" fontId="62" fillId="0" borderId="14" xfId="118" applyNumberFormat="1" applyFont="1" applyFill="1" applyBorder="1" applyAlignment="1">
      <alignment vertical="top" wrapText="1"/>
    </xf>
    <xf numFmtId="184" fontId="73" fillId="0" borderId="14" xfId="118" applyNumberFormat="1" applyFont="1" applyFill="1" applyBorder="1" applyAlignment="1">
      <alignment horizontal="center" vertical="top" wrapText="1"/>
    </xf>
    <xf numFmtId="184" fontId="71" fillId="0" borderId="14" xfId="118" applyNumberFormat="1" applyFont="1" applyFill="1" applyBorder="1" applyAlignment="1">
      <alignment horizontal="center" vertical="top" wrapText="1"/>
    </xf>
    <xf numFmtId="49" fontId="62" fillId="0" borderId="14" xfId="0" applyNumberFormat="1" applyFont="1" applyFill="1" applyBorder="1" applyAlignment="1">
      <alignment horizontal="center" vertical="top" wrapText="1"/>
    </xf>
    <xf numFmtId="49" fontId="63" fillId="0" borderId="14" xfId="0" applyNumberFormat="1" applyFont="1" applyBorder="1" applyAlignment="1">
      <alignment horizontal="center" vertical="top" wrapText="1"/>
    </xf>
    <xf numFmtId="184" fontId="70" fillId="16" borderId="14" xfId="118" applyNumberFormat="1" applyFont="1" applyFill="1" applyBorder="1" applyAlignment="1">
      <alignment horizontal="center" vertical="top" wrapText="1"/>
    </xf>
    <xf numFmtId="184" fontId="70" fillId="16" borderId="14" xfId="118" applyNumberFormat="1" applyFont="1" applyFill="1" applyBorder="1" applyAlignment="1">
      <alignment horizontal="center" vertical="top" wrapText="1"/>
    </xf>
    <xf numFmtId="184" fontId="64" fillId="4" borderId="14" xfId="118" applyNumberFormat="1" applyFont="1" applyFill="1" applyBorder="1" applyAlignment="1">
      <alignment vertical="top" wrapText="1"/>
    </xf>
    <xf numFmtId="184" fontId="71" fillId="0" borderId="19" xfId="118" applyNumberFormat="1" applyFont="1" applyFill="1" applyBorder="1" applyAlignment="1">
      <alignment horizontal="center" vertical="top" wrapText="1"/>
    </xf>
    <xf numFmtId="0" fontId="67" fillId="4" borderId="2" xfId="76" applyNumberFormat="1" applyFont="1" applyFill="1" applyAlignment="1" applyProtection="1">
      <alignment vertical="top" wrapText="1"/>
      <protection/>
    </xf>
    <xf numFmtId="0" fontId="69" fillId="0" borderId="2" xfId="76" applyNumberFormat="1" applyFont="1" applyFill="1" applyAlignment="1" applyProtection="1">
      <alignment vertical="top" wrapText="1"/>
      <protection/>
    </xf>
    <xf numFmtId="1" fontId="43" fillId="20" borderId="2" xfId="49" applyNumberFormat="1" applyFont="1" applyBorder="1" applyAlignment="1" applyProtection="1">
      <alignment horizontal="center" vertical="top" shrinkToFit="1"/>
      <protection/>
    </xf>
    <xf numFmtId="0" fontId="69" fillId="0" borderId="2" xfId="89" applyNumberFormat="1" applyFont="1" applyProtection="1">
      <alignment vertical="top" wrapText="1"/>
      <protection/>
    </xf>
    <xf numFmtId="0" fontId="67" fillId="4" borderId="2" xfId="89" applyNumberFormat="1" applyFont="1" applyFill="1" applyProtection="1">
      <alignment vertical="top" wrapText="1"/>
      <protection/>
    </xf>
    <xf numFmtId="1" fontId="43" fillId="4" borderId="2" xfId="49" applyNumberFormat="1" applyFont="1" applyFill="1" applyBorder="1" applyAlignment="1" applyProtection="1">
      <alignment horizontal="center" vertical="top" shrinkToFit="1"/>
      <protection/>
    </xf>
    <xf numFmtId="184" fontId="70" fillId="37" borderId="17" xfId="118" applyNumberFormat="1" applyFont="1" applyFill="1" applyBorder="1" applyAlignment="1">
      <alignment horizontal="right"/>
    </xf>
    <xf numFmtId="184" fontId="4" fillId="16" borderId="14" xfId="118" applyNumberFormat="1" applyFont="1" applyFill="1" applyBorder="1" applyAlignment="1">
      <alignment horizontal="center" vertical="top" wrapText="1"/>
    </xf>
    <xf numFmtId="0" fontId="63" fillId="16" borderId="14" xfId="0" applyFont="1" applyFill="1" applyBorder="1" applyAlignment="1">
      <alignment horizontal="justify" vertical="top" wrapText="1"/>
    </xf>
    <xf numFmtId="0" fontId="6" fillId="0" borderId="2" xfId="82" applyNumberFormat="1" applyFont="1" applyProtection="1">
      <alignment vertical="top" wrapText="1"/>
      <protection locked="0"/>
    </xf>
    <xf numFmtId="0" fontId="67" fillId="4" borderId="2" xfId="77" applyNumberFormat="1" applyFont="1" applyFill="1" applyProtection="1">
      <alignment vertical="top" wrapText="1"/>
      <protection/>
    </xf>
    <xf numFmtId="0" fontId="63" fillId="16" borderId="14" xfId="0" applyFont="1" applyFill="1" applyBorder="1" applyAlignment="1">
      <alignment horizontal="center" vertical="top" wrapText="1"/>
    </xf>
    <xf numFmtId="184" fontId="68" fillId="0" borderId="20" xfId="118" applyNumberFormat="1" applyFont="1" applyBorder="1" applyAlignment="1">
      <alignment horizontal="right" vertical="top" wrapText="1"/>
    </xf>
    <xf numFmtId="184" fontId="71" fillId="0" borderId="20" xfId="118" applyNumberFormat="1" applyFont="1" applyBorder="1" applyAlignment="1">
      <alignment horizontal="center" vertical="top" wrapText="1"/>
    </xf>
    <xf numFmtId="0" fontId="7" fillId="26" borderId="2" xfId="89" applyNumberFormat="1" applyFont="1" applyFill="1" applyProtection="1">
      <alignment vertical="top" wrapText="1"/>
      <protection/>
    </xf>
    <xf numFmtId="184" fontId="6" fillId="26" borderId="20" xfId="118" applyNumberFormat="1" applyFont="1" applyFill="1" applyBorder="1" applyAlignment="1">
      <alignment horizontal="right" vertical="top" wrapText="1"/>
    </xf>
    <xf numFmtId="0" fontId="67" fillId="26" borderId="2" xfId="89" applyNumberFormat="1" applyFont="1" applyFill="1" applyProtection="1">
      <alignment vertical="top" wrapText="1"/>
      <protection/>
    </xf>
    <xf numFmtId="184" fontId="68" fillId="26" borderId="20" xfId="118" applyNumberFormat="1" applyFont="1" applyFill="1" applyBorder="1" applyAlignment="1">
      <alignment horizontal="right" vertical="top" wrapText="1"/>
    </xf>
    <xf numFmtId="0" fontId="67" fillId="10" borderId="2" xfId="89" applyNumberFormat="1" applyFont="1" applyFill="1" applyProtection="1">
      <alignment vertical="top" wrapText="1"/>
      <protection/>
    </xf>
    <xf numFmtId="184" fontId="68" fillId="10" borderId="20" xfId="118" applyNumberFormat="1" applyFont="1" applyFill="1" applyBorder="1" applyAlignment="1">
      <alignment horizontal="right" vertical="top" wrapText="1"/>
    </xf>
    <xf numFmtId="184" fontId="71" fillId="10" borderId="20" xfId="118" applyNumberFormat="1" applyFont="1" applyFill="1" applyBorder="1" applyAlignment="1">
      <alignment horizontal="center" vertical="top" wrapText="1"/>
    </xf>
    <xf numFmtId="184" fontId="71" fillId="10" borderId="19" xfId="118" applyNumberFormat="1" applyFont="1" applyFill="1" applyBorder="1" applyAlignment="1">
      <alignment horizontal="center" vertical="top" wrapText="1"/>
    </xf>
    <xf numFmtId="184" fontId="71" fillId="37" borderId="20" xfId="118" applyNumberFormat="1" applyFont="1" applyFill="1" applyBorder="1" applyAlignment="1">
      <alignment horizontal="center" vertical="top" wrapText="1"/>
    </xf>
    <xf numFmtId="184" fontId="8" fillId="26" borderId="20" xfId="118" applyNumberFormat="1" applyFont="1" applyFill="1" applyBorder="1" applyAlignment="1">
      <alignment horizontal="center" vertical="top" wrapText="1"/>
    </xf>
    <xf numFmtId="184" fontId="72" fillId="26" borderId="19" xfId="118" applyNumberFormat="1" applyFont="1" applyFill="1" applyBorder="1" applyAlignment="1">
      <alignment horizontal="center" vertical="top" wrapText="1"/>
    </xf>
    <xf numFmtId="184" fontId="72" fillId="26" borderId="20" xfId="118" applyNumberFormat="1" applyFont="1" applyFill="1" applyBorder="1" applyAlignment="1">
      <alignment horizontal="center" vertical="top" wrapText="1"/>
    </xf>
    <xf numFmtId="49" fontId="68" fillId="4" borderId="14" xfId="0" applyNumberFormat="1" applyFont="1" applyFill="1" applyBorder="1" applyAlignment="1">
      <alignment horizontal="center" vertical="top" wrapText="1"/>
    </xf>
    <xf numFmtId="184" fontId="70" fillId="16" borderId="14" xfId="118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4" borderId="22" xfId="0" applyFont="1" applyFill="1" applyBorder="1" applyAlignment="1">
      <alignment horizontal="center" vertical="top" wrapText="1"/>
    </xf>
    <xf numFmtId="0" fontId="63" fillId="4" borderId="23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top" wrapText="1"/>
    </xf>
    <xf numFmtId="0" fontId="74" fillId="0" borderId="23" xfId="0" applyFont="1" applyBorder="1" applyAlignment="1">
      <alignment horizontal="center" vertical="top" wrapText="1"/>
    </xf>
    <xf numFmtId="0" fontId="63" fillId="16" borderId="14" xfId="0" applyFont="1" applyFill="1" applyBorder="1" applyAlignment="1">
      <alignment horizontal="center" vertical="top" wrapText="1"/>
    </xf>
    <xf numFmtId="0" fontId="63" fillId="16" borderId="14" xfId="0" applyFont="1" applyFill="1" applyBorder="1" applyAlignment="1">
      <alignment horizontal="justify" vertical="top" wrapText="1"/>
    </xf>
    <xf numFmtId="184" fontId="70" fillId="16" borderId="14" xfId="118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66" fillId="0" borderId="0" xfId="0" applyFont="1" applyAlignment="1">
      <alignment horizontal="left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49" fontId="69" fillId="0" borderId="0" xfId="0" applyNumberFormat="1" applyFont="1" applyAlignment="1">
      <alignment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3 2" xfId="44"/>
    <cellStyle name="xl24" xfId="45"/>
    <cellStyle name="xl24 2" xfId="46"/>
    <cellStyle name="xl25" xfId="47"/>
    <cellStyle name="xl25 2" xfId="48"/>
    <cellStyle name="xl26" xfId="49"/>
    <cellStyle name="xl26 2" xfId="50"/>
    <cellStyle name="xl27" xfId="51"/>
    <cellStyle name="xl27 2" xfId="52"/>
    <cellStyle name="xl28" xfId="53"/>
    <cellStyle name="xl28 2" xfId="54"/>
    <cellStyle name="xl29" xfId="55"/>
    <cellStyle name="xl29 2" xfId="56"/>
    <cellStyle name="xl30" xfId="57"/>
    <cellStyle name="xl30 2" xfId="58"/>
    <cellStyle name="xl31" xfId="59"/>
    <cellStyle name="xl31 2" xfId="60"/>
    <cellStyle name="xl32" xfId="61"/>
    <cellStyle name="xl32 2" xfId="62"/>
    <cellStyle name="xl33" xfId="63"/>
    <cellStyle name="xl33 2" xfId="64"/>
    <cellStyle name="xl34" xfId="65"/>
    <cellStyle name="xl34 2" xfId="66"/>
    <cellStyle name="xl35" xfId="67"/>
    <cellStyle name="xl35 2" xfId="68"/>
    <cellStyle name="xl36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4" xfId="84"/>
    <cellStyle name="xl44 2" xfId="85"/>
    <cellStyle name="xl45" xfId="86"/>
    <cellStyle name="xl45 2" xfId="87"/>
    <cellStyle name="xl46" xfId="88"/>
    <cellStyle name="xl60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8"/>
  <sheetViews>
    <sheetView tabSelected="1" zoomScalePageLayoutView="0" workbookViewId="0" topLeftCell="A1">
      <selection activeCell="A167" sqref="A167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0.13671875" style="0" hidden="1" customWidth="1"/>
    <col min="4" max="4" width="13.8515625" style="0" hidden="1" customWidth="1"/>
    <col min="5" max="5" width="13.140625" style="0" hidden="1" customWidth="1"/>
    <col min="6" max="6" width="14.8515625" style="0" customWidth="1"/>
    <col min="7" max="7" width="13.00390625" style="0" customWidth="1"/>
    <col min="8" max="8" width="13.8515625" style="0" customWidth="1"/>
    <col min="9" max="9" width="14.421875" style="0" customWidth="1"/>
    <col min="10" max="10" width="14.7109375" style="0" customWidth="1"/>
    <col min="11" max="11" width="12.8515625" style="0" customWidth="1"/>
    <col min="12" max="12" width="14.00390625" style="0" customWidth="1"/>
    <col min="13" max="13" width="13.8515625" style="0" customWidth="1"/>
    <col min="14" max="14" width="13.57421875" style="0" customWidth="1"/>
  </cols>
  <sheetData>
    <row r="2" ht="15" hidden="1"/>
    <row r="3" ht="3.75" customHeight="1" hidden="1"/>
    <row r="4" ht="15" hidden="1"/>
    <row r="5" spans="5:7" ht="18.75">
      <c r="E5" s="116" t="s">
        <v>87</v>
      </c>
      <c r="F5" s="116"/>
      <c r="G5" s="116"/>
    </row>
    <row r="6" spans="2:13" ht="19.5" customHeight="1">
      <c r="B6" s="116" t="s">
        <v>303</v>
      </c>
      <c r="C6" s="116"/>
      <c r="D6" s="116"/>
      <c r="E6" s="116"/>
      <c r="F6" s="116"/>
      <c r="G6" s="116"/>
      <c r="H6" s="116"/>
      <c r="I6" s="116"/>
      <c r="J6" s="116"/>
      <c r="K6" s="116"/>
      <c r="L6" s="9"/>
      <c r="M6" s="9"/>
    </row>
    <row r="7" spans="2:14" ht="51" customHeight="1">
      <c r="B7" s="117" t="s">
        <v>304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2:14" ht="58.5" customHeight="1">
      <c r="B8" s="117" t="s">
        <v>305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ht="15.75" thickBot="1"/>
    <row r="10" spans="1:14" ht="15.75" thickBot="1">
      <c r="A10" s="105" t="s">
        <v>0</v>
      </c>
      <c r="B10" s="105" t="s">
        <v>1</v>
      </c>
      <c r="C10" s="108" t="s">
        <v>2</v>
      </c>
      <c r="D10" s="109"/>
      <c r="E10" s="100" t="s">
        <v>3</v>
      </c>
      <c r="F10" s="2"/>
      <c r="G10" s="118" t="s">
        <v>4</v>
      </c>
      <c r="H10" s="119"/>
      <c r="I10" s="120"/>
      <c r="J10" s="3"/>
      <c r="K10" s="121" t="s">
        <v>5</v>
      </c>
      <c r="L10" s="122"/>
      <c r="M10" s="123"/>
      <c r="N10" s="100" t="s">
        <v>3</v>
      </c>
    </row>
    <row r="11" spans="1:14" ht="25.5" customHeight="1">
      <c r="A11" s="106"/>
      <c r="B11" s="106"/>
      <c r="C11" s="100" t="s">
        <v>6</v>
      </c>
      <c r="D11" s="110" t="s">
        <v>7</v>
      </c>
      <c r="E11" s="101"/>
      <c r="F11" s="103" t="s">
        <v>33</v>
      </c>
      <c r="G11" s="110" t="s">
        <v>23</v>
      </c>
      <c r="H11" s="110" t="s">
        <v>8</v>
      </c>
      <c r="I11" s="110" t="s">
        <v>9</v>
      </c>
      <c r="J11" s="103" t="s">
        <v>33</v>
      </c>
      <c r="K11" s="111" t="s">
        <v>23</v>
      </c>
      <c r="L11" s="110" t="s">
        <v>8</v>
      </c>
      <c r="M11" s="111" t="s">
        <v>9</v>
      </c>
      <c r="N11" s="101"/>
    </row>
    <row r="12" spans="1:14" ht="15">
      <c r="A12" s="106"/>
      <c r="B12" s="106"/>
      <c r="C12" s="101"/>
      <c r="D12" s="111"/>
      <c r="E12" s="101"/>
      <c r="F12" s="103"/>
      <c r="G12" s="111"/>
      <c r="H12" s="111"/>
      <c r="I12" s="111"/>
      <c r="J12" s="103"/>
      <c r="K12" s="111"/>
      <c r="L12" s="111"/>
      <c r="M12" s="111"/>
      <c r="N12" s="101"/>
    </row>
    <row r="13" spans="1:14" ht="26.25" customHeight="1" thickBot="1">
      <c r="A13" s="107"/>
      <c r="B13" s="107"/>
      <c r="C13" s="102"/>
      <c r="D13" s="112"/>
      <c r="E13" s="102"/>
      <c r="F13" s="104"/>
      <c r="G13" s="112"/>
      <c r="H13" s="112"/>
      <c r="I13" s="112"/>
      <c r="J13" s="104"/>
      <c r="K13" s="112"/>
      <c r="L13" s="112"/>
      <c r="M13" s="112"/>
      <c r="N13" s="102"/>
    </row>
    <row r="14" spans="1:14" ht="51" customHeight="1">
      <c r="A14" s="16">
        <v>1</v>
      </c>
      <c r="B14" s="17" t="s">
        <v>10</v>
      </c>
      <c r="C14" s="18">
        <f>F14</f>
        <v>104121.79999999999</v>
      </c>
      <c r="D14" s="18">
        <f>J14</f>
        <v>47965.00000000001</v>
      </c>
      <c r="E14" s="18">
        <f>D14/C14*100</f>
        <v>46.06624165160419</v>
      </c>
      <c r="F14" s="26">
        <f aca="true" t="shared" si="0" ref="F14:M14">F15+F20+F22+F24+F27+F32+F35+F37+F40+F42</f>
        <v>104121.79999999999</v>
      </c>
      <c r="G14" s="26">
        <f t="shared" si="0"/>
        <v>13253</v>
      </c>
      <c r="H14" s="26">
        <f t="shared" si="0"/>
        <v>17681.9</v>
      </c>
      <c r="I14" s="26">
        <f t="shared" si="0"/>
        <v>73186.90000000001</v>
      </c>
      <c r="J14" s="26">
        <f t="shared" si="0"/>
        <v>47965.00000000001</v>
      </c>
      <c r="K14" s="26">
        <f t="shared" si="0"/>
        <v>1682.9</v>
      </c>
      <c r="L14" s="26">
        <f t="shared" si="0"/>
        <v>1317.1999999999998</v>
      </c>
      <c r="M14" s="26">
        <f t="shared" si="0"/>
        <v>44964.90000000001</v>
      </c>
      <c r="N14" s="26">
        <f>J14/F14*100</f>
        <v>46.06624165160419</v>
      </c>
    </row>
    <row r="15" spans="1:14" ht="92.25" customHeight="1">
      <c r="A15" s="11" t="s">
        <v>19</v>
      </c>
      <c r="B15" s="14" t="s">
        <v>90</v>
      </c>
      <c r="C15" s="12">
        <f>F15</f>
        <v>33771.2</v>
      </c>
      <c r="D15" s="12">
        <f>J15</f>
        <v>20133.5</v>
      </c>
      <c r="E15" s="12">
        <f>D15/C15*100</f>
        <v>59.61736627659071</v>
      </c>
      <c r="F15" s="27">
        <f>G15+H15+I15</f>
        <v>33771.2</v>
      </c>
      <c r="G15" s="27">
        <f>G16+G17+G18+G19</f>
        <v>0</v>
      </c>
      <c r="H15" s="27">
        <f>H16+H17+H18+H19</f>
        <v>0</v>
      </c>
      <c r="I15" s="27">
        <f>I16+I17+I18+I19</f>
        <v>33771.2</v>
      </c>
      <c r="J15" s="27">
        <f aca="true" t="shared" si="1" ref="J15:J36">K15+L15+M15</f>
        <v>20133.5</v>
      </c>
      <c r="K15" s="27">
        <f>K16+K17+K18+K19</f>
        <v>0</v>
      </c>
      <c r="L15" s="27">
        <f>L16+L17+L18+L19</f>
        <v>0</v>
      </c>
      <c r="M15" s="27">
        <f>M16+M17+M18+M19</f>
        <v>20133.5</v>
      </c>
      <c r="N15" s="28">
        <f aca="true" t="shared" si="2" ref="N15:N176">J15/F15*100</f>
        <v>59.61736627659071</v>
      </c>
    </row>
    <row r="16" spans="1:14" ht="79.5" customHeight="1">
      <c r="A16" s="19" t="s">
        <v>91</v>
      </c>
      <c r="B16" s="22" t="s">
        <v>94</v>
      </c>
      <c r="C16" s="20"/>
      <c r="D16" s="20"/>
      <c r="E16" s="20"/>
      <c r="F16" s="29">
        <f aca="true" t="shared" si="3" ref="F16:F23">G16+H16+I16</f>
        <v>2575.1</v>
      </c>
      <c r="G16" s="30"/>
      <c r="H16" s="30"/>
      <c r="I16" s="30">
        <v>2575.1</v>
      </c>
      <c r="J16" s="29">
        <f t="shared" si="1"/>
        <v>1532.2</v>
      </c>
      <c r="K16" s="30"/>
      <c r="L16" s="30">
        <v>0</v>
      </c>
      <c r="M16" s="30">
        <v>1532.2</v>
      </c>
      <c r="N16" s="32">
        <f t="shared" si="2"/>
        <v>59.50060191837211</v>
      </c>
    </row>
    <row r="17" spans="1:14" ht="50.25" customHeight="1">
      <c r="A17" s="19" t="s">
        <v>92</v>
      </c>
      <c r="B17" s="22" t="s">
        <v>95</v>
      </c>
      <c r="C17" s="20"/>
      <c r="D17" s="20"/>
      <c r="E17" s="20"/>
      <c r="F17" s="29">
        <f t="shared" si="3"/>
        <v>23309.6</v>
      </c>
      <c r="G17" s="30"/>
      <c r="H17" s="30"/>
      <c r="I17" s="30">
        <v>23309.6</v>
      </c>
      <c r="J17" s="29">
        <f t="shared" si="1"/>
        <v>15182.9</v>
      </c>
      <c r="K17" s="30"/>
      <c r="L17" s="30"/>
      <c r="M17" s="30">
        <v>15182.9</v>
      </c>
      <c r="N17" s="32">
        <f t="shared" si="2"/>
        <v>65.13582386656141</v>
      </c>
    </row>
    <row r="18" spans="1:14" ht="51" customHeight="1" hidden="1">
      <c r="A18" s="19" t="s">
        <v>93</v>
      </c>
      <c r="B18" s="22" t="s">
        <v>96</v>
      </c>
      <c r="C18" s="20"/>
      <c r="D18" s="20"/>
      <c r="E18" s="20"/>
      <c r="F18" s="29">
        <f t="shared" si="3"/>
        <v>0</v>
      </c>
      <c r="G18" s="30"/>
      <c r="H18" s="30"/>
      <c r="I18" s="30">
        <v>0</v>
      </c>
      <c r="J18" s="29">
        <f t="shared" si="1"/>
        <v>0</v>
      </c>
      <c r="K18" s="30"/>
      <c r="L18" s="30"/>
      <c r="M18" s="30">
        <v>0</v>
      </c>
      <c r="N18" s="32" t="e">
        <f t="shared" si="2"/>
        <v>#DIV/0!</v>
      </c>
    </row>
    <row r="19" spans="1:14" ht="93.75" customHeight="1">
      <c r="A19" s="19" t="s">
        <v>300</v>
      </c>
      <c r="B19" s="22" t="s">
        <v>97</v>
      </c>
      <c r="C19" s="20"/>
      <c r="D19" s="20"/>
      <c r="E19" s="20"/>
      <c r="F19" s="29">
        <f t="shared" si="3"/>
        <v>7886.5</v>
      </c>
      <c r="G19" s="30"/>
      <c r="H19" s="30"/>
      <c r="I19" s="30">
        <v>7886.5</v>
      </c>
      <c r="J19" s="29">
        <f t="shared" si="1"/>
        <v>3418.4</v>
      </c>
      <c r="K19" s="30"/>
      <c r="L19" s="30"/>
      <c r="M19" s="30">
        <v>3418.4</v>
      </c>
      <c r="N19" s="32">
        <f t="shared" si="2"/>
        <v>43.344956571356114</v>
      </c>
    </row>
    <row r="20" spans="1:14" ht="46.5" customHeight="1" hidden="1">
      <c r="A20" s="23" t="s">
        <v>20</v>
      </c>
      <c r="B20" s="24" t="s">
        <v>22</v>
      </c>
      <c r="C20" s="25">
        <f>F20</f>
        <v>0</v>
      </c>
      <c r="D20" s="25">
        <f>J20</f>
        <v>0</v>
      </c>
      <c r="E20" s="25" t="e">
        <f>D20/C20*100</f>
        <v>#DIV/0!</v>
      </c>
      <c r="F20" s="27">
        <f t="shared" si="3"/>
        <v>0</v>
      </c>
      <c r="G20" s="27">
        <f>G21</f>
        <v>0</v>
      </c>
      <c r="H20" s="27">
        <f>H21</f>
        <v>0</v>
      </c>
      <c r="I20" s="27">
        <f>I21</f>
        <v>0</v>
      </c>
      <c r="J20" s="27">
        <f t="shared" si="1"/>
        <v>0</v>
      </c>
      <c r="K20" s="27"/>
      <c r="L20" s="27"/>
      <c r="M20" s="27"/>
      <c r="N20" s="35" t="e">
        <f t="shared" si="2"/>
        <v>#DIV/0!</v>
      </c>
    </row>
    <row r="21" spans="1:14" ht="46.5" customHeight="1" hidden="1">
      <c r="A21" s="19" t="s">
        <v>99</v>
      </c>
      <c r="B21" s="22" t="s">
        <v>98</v>
      </c>
      <c r="C21" s="20"/>
      <c r="D21" s="20"/>
      <c r="E21" s="20"/>
      <c r="F21" s="29">
        <f t="shared" si="3"/>
        <v>0</v>
      </c>
      <c r="G21" s="30"/>
      <c r="H21" s="30"/>
      <c r="I21" s="30"/>
      <c r="J21" s="29">
        <f t="shared" si="1"/>
        <v>0</v>
      </c>
      <c r="K21" s="30"/>
      <c r="L21" s="30"/>
      <c r="M21" s="30"/>
      <c r="N21" s="32" t="e">
        <f t="shared" si="2"/>
        <v>#DIV/0!</v>
      </c>
    </row>
    <row r="22" spans="1:14" ht="102" customHeight="1">
      <c r="A22" s="97" t="s">
        <v>20</v>
      </c>
      <c r="B22" s="14" t="s">
        <v>228</v>
      </c>
      <c r="C22" s="52"/>
      <c r="D22" s="52"/>
      <c r="E22" s="52"/>
      <c r="F22" s="40">
        <f t="shared" si="3"/>
        <v>15155.399999999998</v>
      </c>
      <c r="G22" s="40">
        <f>G23</f>
        <v>7142.7</v>
      </c>
      <c r="H22" s="40">
        <f aca="true" t="shared" si="4" ref="H22:M22">H23</f>
        <v>5589.9</v>
      </c>
      <c r="I22" s="40">
        <f t="shared" si="4"/>
        <v>2422.8</v>
      </c>
      <c r="J22" s="40">
        <f t="shared" si="4"/>
        <v>3562.2</v>
      </c>
      <c r="K22" s="40">
        <f t="shared" si="4"/>
        <v>1682.9</v>
      </c>
      <c r="L22" s="40">
        <f t="shared" si="4"/>
        <v>1317.1</v>
      </c>
      <c r="M22" s="40">
        <f t="shared" si="4"/>
        <v>562.2</v>
      </c>
      <c r="N22" s="35">
        <f t="shared" si="2"/>
        <v>23.504493447879966</v>
      </c>
    </row>
    <row r="23" spans="1:14" ht="51" customHeight="1">
      <c r="A23" s="19" t="s">
        <v>99</v>
      </c>
      <c r="B23" s="22" t="s">
        <v>98</v>
      </c>
      <c r="C23" s="20"/>
      <c r="D23" s="20"/>
      <c r="E23" s="20"/>
      <c r="F23" s="43">
        <f t="shared" si="3"/>
        <v>15155.399999999998</v>
      </c>
      <c r="G23" s="30">
        <v>7142.7</v>
      </c>
      <c r="H23" s="30">
        <v>5589.9</v>
      </c>
      <c r="I23" s="30">
        <v>2422.8</v>
      </c>
      <c r="J23" s="43">
        <f t="shared" si="1"/>
        <v>3562.2</v>
      </c>
      <c r="K23" s="30">
        <v>1682.9</v>
      </c>
      <c r="L23" s="30">
        <v>1317.1</v>
      </c>
      <c r="M23" s="30">
        <v>562.2</v>
      </c>
      <c r="N23" s="32">
        <f t="shared" si="2"/>
        <v>23.504493447879966</v>
      </c>
    </row>
    <row r="24" spans="1:14" ht="86.25" customHeight="1">
      <c r="A24" s="23" t="s">
        <v>21</v>
      </c>
      <c r="B24" s="14" t="s">
        <v>100</v>
      </c>
      <c r="C24" s="25">
        <f>F24</f>
        <v>22567.8</v>
      </c>
      <c r="D24" s="25">
        <f>J24</f>
        <v>17645.9</v>
      </c>
      <c r="E24" s="25">
        <f>D24/C24*100</f>
        <v>78.1906078572125</v>
      </c>
      <c r="F24" s="27">
        <f aca="true" t="shared" si="5" ref="F24:F39">G24+H24+I24</f>
        <v>22567.8</v>
      </c>
      <c r="G24" s="27">
        <f aca="true" t="shared" si="6" ref="G24:M24">G25+G26</f>
        <v>0</v>
      </c>
      <c r="H24" s="27">
        <f t="shared" si="6"/>
        <v>0</v>
      </c>
      <c r="I24" s="27">
        <f t="shared" si="6"/>
        <v>22567.8</v>
      </c>
      <c r="J24" s="27">
        <f t="shared" si="6"/>
        <v>17645.9</v>
      </c>
      <c r="K24" s="27">
        <f t="shared" si="6"/>
        <v>0</v>
      </c>
      <c r="L24" s="27">
        <f t="shared" si="6"/>
        <v>0</v>
      </c>
      <c r="M24" s="27">
        <f t="shared" si="6"/>
        <v>17645.9</v>
      </c>
      <c r="N24" s="35">
        <f t="shared" si="2"/>
        <v>78.1906078572125</v>
      </c>
    </row>
    <row r="25" spans="1:14" ht="64.5" customHeight="1">
      <c r="A25" s="19" t="s">
        <v>103</v>
      </c>
      <c r="B25" s="22" t="s">
        <v>101</v>
      </c>
      <c r="C25" s="20"/>
      <c r="D25" s="20"/>
      <c r="E25" s="20"/>
      <c r="F25" s="29">
        <f t="shared" si="5"/>
        <v>22567.8</v>
      </c>
      <c r="G25" s="30"/>
      <c r="H25" s="30"/>
      <c r="I25" s="30">
        <v>22567.8</v>
      </c>
      <c r="J25" s="29">
        <f t="shared" si="1"/>
        <v>17645.9</v>
      </c>
      <c r="K25" s="30"/>
      <c r="L25" s="30"/>
      <c r="M25" s="30">
        <v>17645.9</v>
      </c>
      <c r="N25" s="32">
        <f t="shared" si="2"/>
        <v>78.1906078572125</v>
      </c>
    </row>
    <row r="26" spans="1:14" ht="46.5" customHeight="1" hidden="1">
      <c r="A26" s="19" t="s">
        <v>104</v>
      </c>
      <c r="B26" s="22" t="s">
        <v>102</v>
      </c>
      <c r="C26" s="20"/>
      <c r="D26" s="20"/>
      <c r="E26" s="20"/>
      <c r="F26" s="29">
        <f t="shared" si="5"/>
        <v>0</v>
      </c>
      <c r="G26" s="30"/>
      <c r="H26" s="30"/>
      <c r="I26" s="30">
        <v>0</v>
      </c>
      <c r="J26" s="29">
        <f t="shared" si="1"/>
        <v>0</v>
      </c>
      <c r="K26" s="30"/>
      <c r="L26" s="30"/>
      <c r="M26" s="30">
        <v>0</v>
      </c>
      <c r="N26" s="32" t="e">
        <f t="shared" si="2"/>
        <v>#DIV/0!</v>
      </c>
    </row>
    <row r="27" spans="1:14" ht="92.25" customHeight="1">
      <c r="A27" s="11" t="s">
        <v>24</v>
      </c>
      <c r="B27" s="14" t="s">
        <v>107</v>
      </c>
      <c r="C27" s="12">
        <f>F27</f>
        <v>6548</v>
      </c>
      <c r="D27" s="12">
        <f>J27</f>
        <v>1248.0000000000002</v>
      </c>
      <c r="E27" s="12">
        <f>D27/C27*100</f>
        <v>19.05925473427001</v>
      </c>
      <c r="F27" s="55">
        <f t="shared" si="5"/>
        <v>6548</v>
      </c>
      <c r="G27" s="27">
        <f aca="true" t="shared" si="7" ref="G27:M27">G28+G29+G30+G31</f>
        <v>0</v>
      </c>
      <c r="H27" s="27">
        <f t="shared" si="7"/>
        <v>4394</v>
      </c>
      <c r="I27" s="27">
        <f t="shared" si="7"/>
        <v>2154</v>
      </c>
      <c r="J27" s="27">
        <f t="shared" si="7"/>
        <v>1248.0000000000002</v>
      </c>
      <c r="K27" s="27">
        <f t="shared" si="7"/>
        <v>0</v>
      </c>
      <c r="L27" s="27">
        <f t="shared" si="7"/>
        <v>0.1</v>
      </c>
      <c r="M27" s="27">
        <f t="shared" si="7"/>
        <v>1247.9</v>
      </c>
      <c r="N27" s="35">
        <f t="shared" si="2"/>
        <v>19.05925473427001</v>
      </c>
    </row>
    <row r="28" spans="1:14" ht="46.5" customHeight="1">
      <c r="A28" s="19" t="s">
        <v>108</v>
      </c>
      <c r="B28" s="22" t="s">
        <v>105</v>
      </c>
      <c r="C28" s="20"/>
      <c r="D28" s="20"/>
      <c r="E28" s="20"/>
      <c r="F28" s="29">
        <f t="shared" si="5"/>
        <v>624.4</v>
      </c>
      <c r="G28" s="30"/>
      <c r="H28" s="30"/>
      <c r="I28" s="30">
        <v>624.4</v>
      </c>
      <c r="J28" s="29">
        <f t="shared" si="1"/>
        <v>390.6</v>
      </c>
      <c r="K28" s="30"/>
      <c r="L28" s="30"/>
      <c r="M28" s="30">
        <v>390.6</v>
      </c>
      <c r="N28" s="32">
        <f t="shared" si="2"/>
        <v>62.5560538116592</v>
      </c>
    </row>
    <row r="29" spans="1:14" ht="49.5" customHeight="1" hidden="1">
      <c r="A29" s="19" t="s">
        <v>109</v>
      </c>
      <c r="B29" s="22" t="s">
        <v>106</v>
      </c>
      <c r="C29" s="20"/>
      <c r="D29" s="20"/>
      <c r="E29" s="20"/>
      <c r="F29" s="29">
        <f t="shared" si="5"/>
        <v>0</v>
      </c>
      <c r="G29" s="30"/>
      <c r="H29" s="30">
        <v>0</v>
      </c>
      <c r="I29" s="30">
        <v>0</v>
      </c>
      <c r="J29" s="29">
        <f t="shared" si="1"/>
        <v>0</v>
      </c>
      <c r="K29" s="30"/>
      <c r="L29" s="30">
        <v>0</v>
      </c>
      <c r="M29" s="30">
        <v>0</v>
      </c>
      <c r="N29" s="32" t="e">
        <f t="shared" si="2"/>
        <v>#DIV/0!</v>
      </c>
    </row>
    <row r="30" spans="1:14" ht="64.5" customHeight="1">
      <c r="A30" s="19" t="s">
        <v>109</v>
      </c>
      <c r="B30" s="22" t="s">
        <v>229</v>
      </c>
      <c r="C30" s="20"/>
      <c r="D30" s="20"/>
      <c r="E30" s="20"/>
      <c r="F30" s="29">
        <f t="shared" si="5"/>
        <v>1500</v>
      </c>
      <c r="G30" s="30"/>
      <c r="H30" s="30"/>
      <c r="I30" s="30">
        <v>1500</v>
      </c>
      <c r="J30" s="29">
        <f t="shared" si="1"/>
        <v>835.7</v>
      </c>
      <c r="K30" s="30"/>
      <c r="L30" s="30"/>
      <c r="M30" s="30">
        <v>835.7</v>
      </c>
      <c r="N30" s="32">
        <f t="shared" si="2"/>
        <v>55.71333333333334</v>
      </c>
    </row>
    <row r="31" spans="1:14" ht="48" customHeight="1">
      <c r="A31" s="19" t="s">
        <v>253</v>
      </c>
      <c r="B31" s="74" t="s">
        <v>277</v>
      </c>
      <c r="C31" s="20"/>
      <c r="D31" s="20"/>
      <c r="E31" s="20"/>
      <c r="F31" s="29">
        <f t="shared" si="5"/>
        <v>4423.6</v>
      </c>
      <c r="G31" s="30"/>
      <c r="H31" s="30">
        <v>4394</v>
      </c>
      <c r="I31" s="30">
        <v>29.6</v>
      </c>
      <c r="J31" s="29">
        <f t="shared" si="1"/>
        <v>21.700000000000003</v>
      </c>
      <c r="K31" s="30"/>
      <c r="L31" s="30">
        <v>0.1</v>
      </c>
      <c r="M31" s="30">
        <v>21.6</v>
      </c>
      <c r="N31" s="32">
        <f t="shared" si="2"/>
        <v>0.4905506827018718</v>
      </c>
    </row>
    <row r="32" spans="1:14" ht="43.5" customHeight="1">
      <c r="A32" s="23" t="s">
        <v>25</v>
      </c>
      <c r="B32" s="24" t="s">
        <v>27</v>
      </c>
      <c r="C32" s="25">
        <f>F32</f>
        <v>1395.4</v>
      </c>
      <c r="D32" s="25">
        <f>J32</f>
        <v>599.4</v>
      </c>
      <c r="E32" s="25">
        <f>D32/C32*100</f>
        <v>42.95542496775118</v>
      </c>
      <c r="F32" s="27">
        <f t="shared" si="5"/>
        <v>1395.4</v>
      </c>
      <c r="G32" s="27"/>
      <c r="H32" s="27"/>
      <c r="I32" s="27">
        <f>I33+I34</f>
        <v>1395.4</v>
      </c>
      <c r="J32" s="27">
        <f>J33+J34</f>
        <v>599.4</v>
      </c>
      <c r="K32" s="27">
        <f>K33+K34</f>
        <v>0</v>
      </c>
      <c r="L32" s="27">
        <f>L33+L34</f>
        <v>0</v>
      </c>
      <c r="M32" s="27">
        <f>M33+M34</f>
        <v>599.4</v>
      </c>
      <c r="N32" s="35">
        <f t="shared" si="2"/>
        <v>42.95542496775118</v>
      </c>
    </row>
    <row r="33" spans="1:14" ht="91.5" customHeight="1">
      <c r="A33" s="19" t="s">
        <v>111</v>
      </c>
      <c r="B33" s="22" t="s">
        <v>110</v>
      </c>
      <c r="C33" s="20"/>
      <c r="D33" s="20"/>
      <c r="E33" s="20"/>
      <c r="F33" s="29">
        <f t="shared" si="5"/>
        <v>1395.4</v>
      </c>
      <c r="G33" s="30"/>
      <c r="H33" s="30"/>
      <c r="I33" s="30">
        <v>1395.4</v>
      </c>
      <c r="J33" s="29">
        <f t="shared" si="1"/>
        <v>599.4</v>
      </c>
      <c r="K33" s="30"/>
      <c r="L33" s="30"/>
      <c r="M33" s="30">
        <v>599.4</v>
      </c>
      <c r="N33" s="32">
        <f t="shared" si="2"/>
        <v>42.95542496775118</v>
      </c>
    </row>
    <row r="34" spans="1:14" ht="92.25" customHeight="1" hidden="1">
      <c r="A34" s="19" t="s">
        <v>238</v>
      </c>
      <c r="B34" s="22" t="s">
        <v>230</v>
      </c>
      <c r="C34" s="20"/>
      <c r="D34" s="20"/>
      <c r="E34" s="20"/>
      <c r="F34" s="29">
        <f t="shared" si="5"/>
        <v>0</v>
      </c>
      <c r="G34" s="30"/>
      <c r="H34" s="30"/>
      <c r="I34" s="30">
        <v>0</v>
      </c>
      <c r="J34" s="29">
        <f t="shared" si="1"/>
        <v>0</v>
      </c>
      <c r="K34" s="30"/>
      <c r="L34" s="30"/>
      <c r="M34" s="30"/>
      <c r="N34" s="32" t="e">
        <f t="shared" si="2"/>
        <v>#DIV/0!</v>
      </c>
    </row>
    <row r="35" spans="1:14" ht="95.25" customHeight="1">
      <c r="A35" s="23" t="s">
        <v>26</v>
      </c>
      <c r="B35" s="24" t="s">
        <v>28</v>
      </c>
      <c r="C35" s="25">
        <f>F35</f>
        <v>6500.3</v>
      </c>
      <c r="D35" s="25">
        <f>J35</f>
        <v>0</v>
      </c>
      <c r="E35" s="25">
        <f>D35/C35*100</f>
        <v>0</v>
      </c>
      <c r="F35" s="27">
        <f t="shared" si="5"/>
        <v>6500.3</v>
      </c>
      <c r="G35" s="27">
        <f>G36</f>
        <v>6110.3</v>
      </c>
      <c r="H35" s="27">
        <f aca="true" t="shared" si="8" ref="H35:M35">H36</f>
        <v>390</v>
      </c>
      <c r="I35" s="27">
        <f t="shared" si="8"/>
        <v>0</v>
      </c>
      <c r="J35" s="40">
        <f t="shared" si="1"/>
        <v>0</v>
      </c>
      <c r="K35" s="27">
        <f t="shared" si="8"/>
        <v>0</v>
      </c>
      <c r="L35" s="27">
        <f t="shared" si="8"/>
        <v>0</v>
      </c>
      <c r="M35" s="27">
        <f t="shared" si="8"/>
        <v>0</v>
      </c>
      <c r="N35" s="28">
        <f t="shared" si="2"/>
        <v>0</v>
      </c>
    </row>
    <row r="36" spans="1:14" ht="108" customHeight="1">
      <c r="A36" s="41" t="s">
        <v>120</v>
      </c>
      <c r="B36" s="22" t="s">
        <v>112</v>
      </c>
      <c r="C36" s="42"/>
      <c r="D36" s="42"/>
      <c r="E36" s="42"/>
      <c r="F36" s="33">
        <f t="shared" si="5"/>
        <v>6500.3</v>
      </c>
      <c r="G36" s="43">
        <v>6110.3</v>
      </c>
      <c r="H36" s="43">
        <v>390</v>
      </c>
      <c r="I36" s="43"/>
      <c r="J36" s="29">
        <f t="shared" si="1"/>
        <v>0</v>
      </c>
      <c r="K36" s="43">
        <v>0</v>
      </c>
      <c r="L36" s="43">
        <v>0</v>
      </c>
      <c r="M36" s="43"/>
      <c r="N36" s="32">
        <f t="shared" si="2"/>
        <v>0</v>
      </c>
    </row>
    <row r="37" spans="1:14" ht="43.5" customHeight="1">
      <c r="A37" s="23" t="s">
        <v>29</v>
      </c>
      <c r="B37" s="24" t="s">
        <v>32</v>
      </c>
      <c r="C37" s="25">
        <f>F37</f>
        <v>18029.5</v>
      </c>
      <c r="D37" s="25">
        <f>J37</f>
        <v>4676.1</v>
      </c>
      <c r="E37" s="25">
        <f>D37/C37*100</f>
        <v>25.935827393993176</v>
      </c>
      <c r="F37" s="27">
        <f t="shared" si="5"/>
        <v>18029.5</v>
      </c>
      <c r="G37" s="27">
        <f>G38+G39</f>
        <v>0</v>
      </c>
      <c r="H37" s="27">
        <f aca="true" t="shared" si="9" ref="H37:M37">H38+H39</f>
        <v>7308</v>
      </c>
      <c r="I37" s="27">
        <f t="shared" si="9"/>
        <v>10721.5</v>
      </c>
      <c r="J37" s="27">
        <f t="shared" si="9"/>
        <v>4676.1</v>
      </c>
      <c r="K37" s="27">
        <f t="shared" si="9"/>
        <v>0</v>
      </c>
      <c r="L37" s="27">
        <f t="shared" si="9"/>
        <v>0</v>
      </c>
      <c r="M37" s="27">
        <f t="shared" si="9"/>
        <v>4676.1</v>
      </c>
      <c r="N37" s="28">
        <f t="shared" si="2"/>
        <v>25.935827393993176</v>
      </c>
    </row>
    <row r="38" spans="1:14" ht="43.5" customHeight="1">
      <c r="A38" s="41" t="s">
        <v>117</v>
      </c>
      <c r="B38" s="80" t="s">
        <v>113</v>
      </c>
      <c r="C38" s="42"/>
      <c r="D38" s="42"/>
      <c r="E38" s="42"/>
      <c r="F38" s="29">
        <f t="shared" si="5"/>
        <v>15961.6</v>
      </c>
      <c r="G38" s="43"/>
      <c r="H38" s="43">
        <v>7308</v>
      </c>
      <c r="I38" s="43">
        <v>8653.6</v>
      </c>
      <c r="J38" s="29">
        <f>K38+L38+M38</f>
        <v>4326.3</v>
      </c>
      <c r="K38" s="43"/>
      <c r="L38" s="43"/>
      <c r="M38" s="43">
        <v>4326.3</v>
      </c>
      <c r="N38" s="32">
        <f t="shared" si="2"/>
        <v>27.10442562149158</v>
      </c>
    </row>
    <row r="39" spans="1:14" ht="36.75" customHeight="1">
      <c r="A39" s="41" t="s">
        <v>118</v>
      </c>
      <c r="B39" s="22" t="s">
        <v>114</v>
      </c>
      <c r="C39" s="42"/>
      <c r="D39" s="42"/>
      <c r="E39" s="42"/>
      <c r="F39" s="29">
        <f t="shared" si="5"/>
        <v>2067.9</v>
      </c>
      <c r="G39" s="43"/>
      <c r="H39" s="43"/>
      <c r="I39" s="43">
        <v>2067.9</v>
      </c>
      <c r="J39" s="29">
        <f>K39+L39+M39</f>
        <v>349.8</v>
      </c>
      <c r="K39" s="43"/>
      <c r="L39" s="43"/>
      <c r="M39" s="43">
        <v>349.8</v>
      </c>
      <c r="N39" s="32">
        <f t="shared" si="2"/>
        <v>16.915711591469606</v>
      </c>
    </row>
    <row r="40" spans="1:14" ht="61.5" customHeight="1">
      <c r="A40" s="23" t="s">
        <v>30</v>
      </c>
      <c r="B40" s="24" t="s">
        <v>294</v>
      </c>
      <c r="C40" s="25">
        <f>F40</f>
        <v>154.2</v>
      </c>
      <c r="D40" s="25">
        <f>J40</f>
        <v>99.9</v>
      </c>
      <c r="E40" s="25">
        <f>D40/C40*100</f>
        <v>64.78599221789884</v>
      </c>
      <c r="F40" s="27">
        <f aca="true" t="shared" si="10" ref="F40:M40">F41</f>
        <v>154.2</v>
      </c>
      <c r="G40" s="27">
        <f t="shared" si="10"/>
        <v>0</v>
      </c>
      <c r="H40" s="27">
        <f t="shared" si="10"/>
        <v>0</v>
      </c>
      <c r="I40" s="27">
        <f t="shared" si="10"/>
        <v>154.2</v>
      </c>
      <c r="J40" s="27">
        <f t="shared" si="10"/>
        <v>99.9</v>
      </c>
      <c r="K40" s="27">
        <f t="shared" si="10"/>
        <v>0</v>
      </c>
      <c r="L40" s="27">
        <f t="shared" si="10"/>
        <v>0</v>
      </c>
      <c r="M40" s="27">
        <f t="shared" si="10"/>
        <v>99.9</v>
      </c>
      <c r="N40" s="28">
        <f t="shared" si="2"/>
        <v>64.78599221789884</v>
      </c>
    </row>
    <row r="41" spans="1:14" ht="67.5" customHeight="1">
      <c r="A41" s="19" t="s">
        <v>119</v>
      </c>
      <c r="B41" s="22" t="s">
        <v>115</v>
      </c>
      <c r="C41" s="20"/>
      <c r="D41" s="20"/>
      <c r="E41" s="20"/>
      <c r="F41" s="29">
        <f>G41+H41+I41</f>
        <v>154.2</v>
      </c>
      <c r="G41" s="30">
        <v>0</v>
      </c>
      <c r="H41" s="30">
        <v>0</v>
      </c>
      <c r="I41" s="30">
        <v>154.2</v>
      </c>
      <c r="J41" s="29">
        <f aca="true" t="shared" si="11" ref="J41:J103">K41+L41+M41</f>
        <v>99.9</v>
      </c>
      <c r="K41" s="30">
        <v>0</v>
      </c>
      <c r="L41" s="30">
        <v>0</v>
      </c>
      <c r="M41" s="30">
        <v>99.9</v>
      </c>
      <c r="N41" s="32">
        <f t="shared" si="2"/>
        <v>64.78599221789884</v>
      </c>
    </row>
    <row r="42" spans="1:14" ht="35.25" customHeight="1" hidden="1">
      <c r="A42" s="4"/>
      <c r="B42" s="5"/>
      <c r="C42" s="7">
        <f>F42</f>
        <v>0</v>
      </c>
      <c r="D42" s="7">
        <f>J42</f>
        <v>0</v>
      </c>
      <c r="E42" s="7" t="e">
        <f>D42/C42*100</f>
        <v>#DIV/0!</v>
      </c>
      <c r="F42" s="33">
        <f aca="true" t="shared" si="12" ref="F42:F53">G42+H42+I42</f>
        <v>0</v>
      </c>
      <c r="G42" s="34"/>
      <c r="H42" s="34"/>
      <c r="I42" s="34"/>
      <c r="J42" s="33">
        <f t="shared" si="11"/>
        <v>0</v>
      </c>
      <c r="K42" s="34"/>
      <c r="L42" s="34"/>
      <c r="M42" s="34"/>
      <c r="N42" s="31" t="e">
        <f t="shared" si="2"/>
        <v>#DIV/0!</v>
      </c>
    </row>
    <row r="43" spans="1:14" ht="24" customHeight="1" hidden="1">
      <c r="A43" s="4" t="s">
        <v>31</v>
      </c>
      <c r="B43" s="1"/>
      <c r="C43" s="7">
        <f>F43</f>
        <v>0</v>
      </c>
      <c r="D43" s="7">
        <f>J43</f>
        <v>0</v>
      </c>
      <c r="E43" s="7" t="e">
        <f>D43/C43*100</f>
        <v>#DIV/0!</v>
      </c>
      <c r="F43" s="33">
        <f t="shared" si="12"/>
        <v>0</v>
      </c>
      <c r="G43" s="34"/>
      <c r="H43" s="34"/>
      <c r="I43" s="34"/>
      <c r="J43" s="33">
        <f t="shared" si="11"/>
        <v>0</v>
      </c>
      <c r="K43" s="34"/>
      <c r="L43" s="34"/>
      <c r="M43" s="34"/>
      <c r="N43" s="31" t="e">
        <f t="shared" si="2"/>
        <v>#DIV/0!</v>
      </c>
    </row>
    <row r="44" spans="1:14" ht="38.25" customHeight="1">
      <c r="A44" s="113">
        <v>2</v>
      </c>
      <c r="B44" s="114" t="s">
        <v>11</v>
      </c>
      <c r="C44" s="36">
        <f>F44</f>
        <v>12110.2</v>
      </c>
      <c r="D44" s="36">
        <f>J44</f>
        <v>7034</v>
      </c>
      <c r="E44" s="36">
        <f>D44/C44*100</f>
        <v>58.08326864956813</v>
      </c>
      <c r="F44" s="51">
        <f t="shared" si="12"/>
        <v>12110.2</v>
      </c>
      <c r="G44" s="38">
        <f>G46+G49+G50</f>
        <v>0</v>
      </c>
      <c r="H44" s="115">
        <f>H46+H49+H50</f>
        <v>10757.9</v>
      </c>
      <c r="I44" s="115">
        <f>I46+I49+I50</f>
        <v>1352.3000000000002</v>
      </c>
      <c r="J44" s="51">
        <f t="shared" si="11"/>
        <v>7034</v>
      </c>
      <c r="K44" s="38">
        <f>K46+K49+K50</f>
        <v>0</v>
      </c>
      <c r="L44" s="115">
        <f>L46+L49+L50</f>
        <v>6313.4</v>
      </c>
      <c r="M44" s="115">
        <f>M46+M49+M50</f>
        <v>720.6</v>
      </c>
      <c r="N44" s="26">
        <f t="shared" si="2"/>
        <v>58.08326864956813</v>
      </c>
    </row>
    <row r="45" spans="1:14" ht="28.5" customHeight="1" hidden="1">
      <c r="A45" s="113"/>
      <c r="B45" s="114"/>
      <c r="C45" s="36">
        <f>F45</f>
        <v>0</v>
      </c>
      <c r="D45" s="36">
        <f>J45</f>
        <v>0</v>
      </c>
      <c r="E45" s="36" t="e">
        <f>D45/C45*100</f>
        <v>#DIV/0!</v>
      </c>
      <c r="F45" s="37">
        <f t="shared" si="12"/>
        <v>0</v>
      </c>
      <c r="G45" s="38"/>
      <c r="H45" s="115"/>
      <c r="I45" s="115"/>
      <c r="J45" s="37">
        <f t="shared" si="11"/>
        <v>0</v>
      </c>
      <c r="K45" s="38"/>
      <c r="L45" s="115"/>
      <c r="M45" s="115"/>
      <c r="N45" s="26" t="e">
        <f t="shared" si="2"/>
        <v>#DIV/0!</v>
      </c>
    </row>
    <row r="46" spans="1:14" ht="32.25" customHeight="1">
      <c r="A46" s="23" t="s">
        <v>34</v>
      </c>
      <c r="B46" s="24" t="s">
        <v>36</v>
      </c>
      <c r="C46" s="25">
        <f>F46</f>
        <v>12105.7</v>
      </c>
      <c r="D46" s="25">
        <f>J46</f>
        <v>7029.5</v>
      </c>
      <c r="E46" s="25">
        <f>D46/C46*100</f>
        <v>58.06768712259513</v>
      </c>
      <c r="F46" s="27">
        <f t="shared" si="12"/>
        <v>12105.7</v>
      </c>
      <c r="G46" s="27">
        <f>G47+G48</f>
        <v>0</v>
      </c>
      <c r="H46" s="27">
        <f>H47+H48</f>
        <v>10757.9</v>
      </c>
      <c r="I46" s="27">
        <f>I47+I48</f>
        <v>1347.8000000000002</v>
      </c>
      <c r="J46" s="27">
        <f t="shared" si="11"/>
        <v>7029.5</v>
      </c>
      <c r="K46" s="27">
        <f>K47+K48</f>
        <v>0</v>
      </c>
      <c r="L46" s="27">
        <f>L47+L48</f>
        <v>6313.4</v>
      </c>
      <c r="M46" s="27">
        <f>M47+M48</f>
        <v>716.1</v>
      </c>
      <c r="N46" s="28">
        <f t="shared" si="2"/>
        <v>58.06768712259513</v>
      </c>
    </row>
    <row r="47" spans="1:14" ht="66" customHeight="1">
      <c r="A47" s="19" t="s">
        <v>121</v>
      </c>
      <c r="B47" s="22" t="s">
        <v>116</v>
      </c>
      <c r="C47" s="20"/>
      <c r="D47" s="20"/>
      <c r="E47" s="20"/>
      <c r="F47" s="29">
        <f t="shared" si="12"/>
        <v>11624.6</v>
      </c>
      <c r="G47" s="30"/>
      <c r="H47" s="30">
        <v>10757.9</v>
      </c>
      <c r="I47" s="30">
        <v>866.7</v>
      </c>
      <c r="J47" s="29">
        <f t="shared" si="11"/>
        <v>6877.599999999999</v>
      </c>
      <c r="K47" s="30"/>
      <c r="L47" s="30">
        <v>6313.4</v>
      </c>
      <c r="M47" s="30">
        <v>564.2</v>
      </c>
      <c r="N47" s="32">
        <f t="shared" si="2"/>
        <v>59.16418629458218</v>
      </c>
    </row>
    <row r="48" spans="1:14" ht="63" customHeight="1">
      <c r="A48" s="19" t="s">
        <v>122</v>
      </c>
      <c r="B48" s="44" t="s">
        <v>179</v>
      </c>
      <c r="C48" s="20"/>
      <c r="D48" s="20"/>
      <c r="E48" s="20"/>
      <c r="F48" s="29">
        <f t="shared" si="12"/>
        <v>481.1</v>
      </c>
      <c r="G48" s="30"/>
      <c r="H48" s="30"/>
      <c r="I48" s="30">
        <v>481.1</v>
      </c>
      <c r="J48" s="29">
        <f t="shared" si="11"/>
        <v>151.9</v>
      </c>
      <c r="K48" s="30"/>
      <c r="L48" s="30"/>
      <c r="M48" s="30">
        <v>151.9</v>
      </c>
      <c r="N48" s="32">
        <f t="shared" si="2"/>
        <v>31.573477447516108</v>
      </c>
    </row>
    <row r="49" spans="1:14" ht="65.25" customHeight="1" hidden="1">
      <c r="A49" s="4"/>
      <c r="B49" s="5" t="s">
        <v>37</v>
      </c>
      <c r="C49" s="7">
        <f>F49</f>
        <v>0</v>
      </c>
      <c r="D49" s="7">
        <f>J49</f>
        <v>0</v>
      </c>
      <c r="E49" s="7" t="e">
        <f>D49/C49*100</f>
        <v>#DIV/0!</v>
      </c>
      <c r="F49" s="33">
        <f t="shared" si="12"/>
        <v>0</v>
      </c>
      <c r="G49" s="34"/>
      <c r="H49" s="34"/>
      <c r="I49" s="34"/>
      <c r="J49" s="33">
        <f t="shared" si="11"/>
        <v>0</v>
      </c>
      <c r="K49" s="34"/>
      <c r="L49" s="34"/>
      <c r="M49" s="34"/>
      <c r="N49" s="31" t="e">
        <f t="shared" si="2"/>
        <v>#DIV/0!</v>
      </c>
    </row>
    <row r="50" spans="1:14" ht="35.25" customHeight="1">
      <c r="A50" s="23" t="s">
        <v>35</v>
      </c>
      <c r="B50" s="24" t="s">
        <v>38</v>
      </c>
      <c r="C50" s="25">
        <f>F50</f>
        <v>4.5</v>
      </c>
      <c r="D50" s="25">
        <f>J50</f>
        <v>4.5</v>
      </c>
      <c r="E50" s="25">
        <f>D50/C50*100</f>
        <v>100</v>
      </c>
      <c r="F50" s="27">
        <f t="shared" si="12"/>
        <v>4.5</v>
      </c>
      <c r="G50" s="27">
        <f aca="true" t="shared" si="13" ref="G50:M50">G51</f>
        <v>0</v>
      </c>
      <c r="H50" s="27">
        <f t="shared" si="13"/>
        <v>0</v>
      </c>
      <c r="I50" s="27">
        <f t="shared" si="13"/>
        <v>4.5</v>
      </c>
      <c r="J50" s="27">
        <f t="shared" si="13"/>
        <v>4.5</v>
      </c>
      <c r="K50" s="27">
        <f t="shared" si="13"/>
        <v>0</v>
      </c>
      <c r="L50" s="27">
        <f t="shared" si="13"/>
        <v>0</v>
      </c>
      <c r="M50" s="27">
        <f t="shared" si="13"/>
        <v>4.5</v>
      </c>
      <c r="N50" s="35">
        <f t="shared" si="2"/>
        <v>100</v>
      </c>
    </row>
    <row r="51" spans="1:14" ht="46.5" customHeight="1">
      <c r="A51" s="19" t="s">
        <v>180</v>
      </c>
      <c r="B51" s="45" t="s">
        <v>123</v>
      </c>
      <c r="C51" s="20"/>
      <c r="D51" s="20"/>
      <c r="E51" s="20"/>
      <c r="F51" s="29">
        <f t="shared" si="12"/>
        <v>4.5</v>
      </c>
      <c r="G51" s="30"/>
      <c r="H51" s="30"/>
      <c r="I51" s="30">
        <v>4.5</v>
      </c>
      <c r="J51" s="29">
        <f t="shared" si="11"/>
        <v>4.5</v>
      </c>
      <c r="K51" s="30"/>
      <c r="L51" s="30"/>
      <c r="M51" s="30">
        <v>4.5</v>
      </c>
      <c r="N51" s="31">
        <f t="shared" si="2"/>
        <v>100</v>
      </c>
    </row>
    <row r="52" spans="1:14" ht="43.5" customHeight="1">
      <c r="A52" s="46">
        <v>3</v>
      </c>
      <c r="B52" s="47" t="s">
        <v>12</v>
      </c>
      <c r="C52" s="36">
        <f>F52</f>
        <v>110894.5</v>
      </c>
      <c r="D52" s="36">
        <f>J52</f>
        <v>76577.3</v>
      </c>
      <c r="E52" s="36">
        <f>D52/C52*100</f>
        <v>69.05419114563843</v>
      </c>
      <c r="F52" s="78">
        <f aca="true" t="shared" si="14" ref="F52:F120">G52+H52+I52</f>
        <v>110894.5</v>
      </c>
      <c r="G52" s="38">
        <f>G53+G63+G65</f>
        <v>415.6</v>
      </c>
      <c r="H52" s="38">
        <f aca="true" t="shared" si="15" ref="H52:M52">H53+H63+H65</f>
        <v>6704.5</v>
      </c>
      <c r="I52" s="38">
        <f t="shared" si="15"/>
        <v>103774.4</v>
      </c>
      <c r="J52" s="78">
        <f t="shared" si="11"/>
        <v>76577.3</v>
      </c>
      <c r="K52" s="38">
        <f t="shared" si="15"/>
        <v>415.6</v>
      </c>
      <c r="L52" s="38">
        <f t="shared" si="15"/>
        <v>3390.7999999999997</v>
      </c>
      <c r="M52" s="38">
        <f t="shared" si="15"/>
        <v>72770.90000000001</v>
      </c>
      <c r="N52" s="39">
        <f t="shared" si="2"/>
        <v>69.05419114563843</v>
      </c>
    </row>
    <row r="53" spans="1:14" ht="51" customHeight="1">
      <c r="A53" s="23" t="s">
        <v>39</v>
      </c>
      <c r="B53" s="24" t="s">
        <v>242</v>
      </c>
      <c r="C53" s="25">
        <f>F53</f>
        <v>108844.6</v>
      </c>
      <c r="D53" s="25">
        <f>J53</f>
        <v>75117.79999999999</v>
      </c>
      <c r="E53" s="25">
        <f>D53/C53*100</f>
        <v>69.01380500272865</v>
      </c>
      <c r="F53" s="55">
        <f t="shared" si="12"/>
        <v>108844.6</v>
      </c>
      <c r="G53" s="27">
        <f>G54+G55+G56+G57+G58+G59+G60+G61+G62</f>
        <v>415.6</v>
      </c>
      <c r="H53" s="27">
        <f aca="true" t="shared" si="16" ref="H53:M53">H54+H55+H56+H57+H58+H59+H60+H61+H62</f>
        <v>6704.5</v>
      </c>
      <c r="I53" s="27">
        <f t="shared" si="16"/>
        <v>101724.5</v>
      </c>
      <c r="J53" s="27">
        <f t="shared" si="16"/>
        <v>75117.79999999999</v>
      </c>
      <c r="K53" s="27">
        <f t="shared" si="16"/>
        <v>415.6</v>
      </c>
      <c r="L53" s="27">
        <f t="shared" si="16"/>
        <v>3390.7999999999997</v>
      </c>
      <c r="M53" s="27">
        <f t="shared" si="16"/>
        <v>71311.40000000001</v>
      </c>
      <c r="N53" s="35">
        <f t="shared" si="2"/>
        <v>69.01380500272865</v>
      </c>
    </row>
    <row r="54" spans="1:14" ht="31.5" customHeight="1">
      <c r="A54" s="19" t="s">
        <v>181</v>
      </c>
      <c r="B54" s="22" t="s">
        <v>124</v>
      </c>
      <c r="C54" s="20"/>
      <c r="D54" s="20"/>
      <c r="E54" s="20"/>
      <c r="F54" s="29">
        <f t="shared" si="14"/>
        <v>17593.3</v>
      </c>
      <c r="G54" s="30">
        <v>19.3</v>
      </c>
      <c r="H54" s="30">
        <v>8.3</v>
      </c>
      <c r="I54" s="30">
        <v>17565.7</v>
      </c>
      <c r="J54" s="29">
        <f t="shared" si="11"/>
        <v>13955.1</v>
      </c>
      <c r="K54" s="30">
        <v>19.3</v>
      </c>
      <c r="L54" s="30">
        <v>8.3</v>
      </c>
      <c r="M54" s="30">
        <v>13927.5</v>
      </c>
      <c r="N54" s="32">
        <f t="shared" si="2"/>
        <v>79.3205367952573</v>
      </c>
    </row>
    <row r="55" spans="1:14" ht="31.5" customHeight="1">
      <c r="A55" s="19" t="s">
        <v>182</v>
      </c>
      <c r="B55" s="22" t="s">
        <v>125</v>
      </c>
      <c r="C55" s="20"/>
      <c r="D55" s="20"/>
      <c r="E55" s="20"/>
      <c r="F55" s="29">
        <f t="shared" si="14"/>
        <v>2600.9</v>
      </c>
      <c r="G55" s="30"/>
      <c r="H55" s="30"/>
      <c r="I55" s="30">
        <v>2600.9</v>
      </c>
      <c r="J55" s="29">
        <f t="shared" si="11"/>
        <v>1760</v>
      </c>
      <c r="K55" s="30"/>
      <c r="L55" s="30"/>
      <c r="M55" s="30">
        <v>1760</v>
      </c>
      <c r="N55" s="32">
        <f t="shared" si="2"/>
        <v>67.6688838478988</v>
      </c>
    </row>
    <row r="56" spans="1:14" ht="31.5" customHeight="1" hidden="1">
      <c r="A56" s="19" t="s">
        <v>183</v>
      </c>
      <c r="B56" s="22" t="s">
        <v>260</v>
      </c>
      <c r="C56" s="20"/>
      <c r="D56" s="20"/>
      <c r="E56" s="20"/>
      <c r="F56" s="29">
        <f t="shared" si="14"/>
        <v>0</v>
      </c>
      <c r="G56" s="30"/>
      <c r="H56" s="30"/>
      <c r="I56" s="30"/>
      <c r="J56" s="29">
        <f t="shared" si="11"/>
        <v>0</v>
      </c>
      <c r="K56" s="30"/>
      <c r="L56" s="30"/>
      <c r="M56" s="30"/>
      <c r="N56" s="32" t="e">
        <f t="shared" si="2"/>
        <v>#DIV/0!</v>
      </c>
    </row>
    <row r="57" spans="1:14" ht="38.25" customHeight="1">
      <c r="A57" s="19" t="s">
        <v>183</v>
      </c>
      <c r="B57" s="22" t="s">
        <v>126</v>
      </c>
      <c r="C57" s="20"/>
      <c r="D57" s="20"/>
      <c r="E57" s="20"/>
      <c r="F57" s="29">
        <f t="shared" si="14"/>
        <v>15906.8</v>
      </c>
      <c r="G57" s="30"/>
      <c r="H57" s="30"/>
      <c r="I57" s="30">
        <v>15906.8</v>
      </c>
      <c r="J57" s="29">
        <f t="shared" si="11"/>
        <v>11915</v>
      </c>
      <c r="K57" s="30"/>
      <c r="L57" s="30"/>
      <c r="M57" s="30">
        <v>11915</v>
      </c>
      <c r="N57" s="32">
        <f t="shared" si="2"/>
        <v>74.90507204466014</v>
      </c>
    </row>
    <row r="58" spans="1:14" ht="34.5" customHeight="1">
      <c r="A58" s="19" t="s">
        <v>184</v>
      </c>
      <c r="B58" s="22" t="s">
        <v>127</v>
      </c>
      <c r="C58" s="20"/>
      <c r="D58" s="20"/>
      <c r="E58" s="20"/>
      <c r="F58" s="29">
        <f t="shared" si="14"/>
        <v>29438.7</v>
      </c>
      <c r="G58" s="30">
        <v>396.3</v>
      </c>
      <c r="H58" s="30">
        <v>68.9</v>
      </c>
      <c r="I58" s="30">
        <v>28973.5</v>
      </c>
      <c r="J58" s="29">
        <f t="shared" si="11"/>
        <v>23241.5</v>
      </c>
      <c r="K58" s="30">
        <v>396.3</v>
      </c>
      <c r="L58" s="30">
        <v>68.9</v>
      </c>
      <c r="M58" s="30">
        <v>22776.3</v>
      </c>
      <c r="N58" s="32">
        <f t="shared" si="2"/>
        <v>78.94879869015955</v>
      </c>
    </row>
    <row r="59" spans="1:14" ht="43.5" customHeight="1">
      <c r="A59" s="19" t="s">
        <v>185</v>
      </c>
      <c r="B59" s="22" t="s">
        <v>128</v>
      </c>
      <c r="C59" s="20"/>
      <c r="D59" s="20"/>
      <c r="E59" s="20"/>
      <c r="F59" s="29">
        <f t="shared" si="14"/>
        <v>840.8</v>
      </c>
      <c r="G59" s="30"/>
      <c r="H59" s="30"/>
      <c r="I59" s="30">
        <v>840.8</v>
      </c>
      <c r="J59" s="29">
        <f t="shared" si="11"/>
        <v>495.4</v>
      </c>
      <c r="K59" s="30"/>
      <c r="L59" s="30"/>
      <c r="M59" s="30">
        <v>495.4</v>
      </c>
      <c r="N59" s="32">
        <f t="shared" si="2"/>
        <v>58.92007611798288</v>
      </c>
    </row>
    <row r="60" spans="1:14" ht="63" customHeight="1">
      <c r="A60" s="19" t="s">
        <v>186</v>
      </c>
      <c r="B60" s="22" t="s">
        <v>129</v>
      </c>
      <c r="C60" s="20"/>
      <c r="D60" s="20"/>
      <c r="E60" s="20"/>
      <c r="F60" s="29">
        <f t="shared" si="14"/>
        <v>1836.7</v>
      </c>
      <c r="G60" s="30"/>
      <c r="H60" s="30"/>
      <c r="I60" s="30">
        <v>1836.7</v>
      </c>
      <c r="J60" s="29">
        <f t="shared" si="11"/>
        <v>623.7</v>
      </c>
      <c r="K60" s="30"/>
      <c r="L60" s="30"/>
      <c r="M60" s="30">
        <v>623.7</v>
      </c>
      <c r="N60" s="32">
        <f t="shared" si="2"/>
        <v>33.957641422115756</v>
      </c>
    </row>
    <row r="61" spans="1:14" ht="65.25" customHeight="1">
      <c r="A61" s="19" t="s">
        <v>187</v>
      </c>
      <c r="B61" s="22" t="s">
        <v>130</v>
      </c>
      <c r="C61" s="20"/>
      <c r="D61" s="20"/>
      <c r="E61" s="20"/>
      <c r="F61" s="29">
        <f t="shared" si="14"/>
        <v>32343.3</v>
      </c>
      <c r="G61" s="30"/>
      <c r="H61" s="30"/>
      <c r="I61" s="30">
        <v>32343.3</v>
      </c>
      <c r="J61" s="29">
        <f t="shared" si="11"/>
        <v>19261.2</v>
      </c>
      <c r="K61" s="30"/>
      <c r="L61" s="30"/>
      <c r="M61" s="30">
        <v>19261.2</v>
      </c>
      <c r="N61" s="32">
        <f t="shared" si="2"/>
        <v>59.55236478652457</v>
      </c>
    </row>
    <row r="62" spans="1:14" ht="62.25" customHeight="1">
      <c r="A62" s="19" t="s">
        <v>261</v>
      </c>
      <c r="B62" s="74" t="s">
        <v>278</v>
      </c>
      <c r="C62" s="20"/>
      <c r="D62" s="20"/>
      <c r="E62" s="20"/>
      <c r="F62" s="29">
        <f t="shared" si="14"/>
        <v>8284.1</v>
      </c>
      <c r="G62" s="30"/>
      <c r="H62" s="30">
        <v>6627.3</v>
      </c>
      <c r="I62" s="30">
        <v>1656.8</v>
      </c>
      <c r="J62" s="29">
        <f t="shared" si="11"/>
        <v>3865.8999999999996</v>
      </c>
      <c r="K62" s="30"/>
      <c r="L62" s="30">
        <v>3313.6</v>
      </c>
      <c r="M62" s="30">
        <v>552.3</v>
      </c>
      <c r="N62" s="32">
        <f t="shared" si="2"/>
        <v>46.66650571576876</v>
      </c>
    </row>
    <row r="63" spans="1:14" ht="24.75" customHeight="1">
      <c r="A63" s="23" t="s">
        <v>40</v>
      </c>
      <c r="B63" s="24" t="s">
        <v>42</v>
      </c>
      <c r="C63" s="25">
        <f>F63</f>
        <v>67</v>
      </c>
      <c r="D63" s="25">
        <f>J63</f>
        <v>0</v>
      </c>
      <c r="E63" s="25">
        <f>D63/C63*100</f>
        <v>0</v>
      </c>
      <c r="F63" s="27">
        <f t="shared" si="14"/>
        <v>67</v>
      </c>
      <c r="G63" s="27">
        <f>G64</f>
        <v>0</v>
      </c>
      <c r="H63" s="27">
        <f aca="true" t="shared" si="17" ref="H63:M63">H64</f>
        <v>0</v>
      </c>
      <c r="I63" s="27">
        <f t="shared" si="17"/>
        <v>67</v>
      </c>
      <c r="J63" s="27">
        <f t="shared" si="11"/>
        <v>0</v>
      </c>
      <c r="K63" s="27">
        <f t="shared" si="17"/>
        <v>0</v>
      </c>
      <c r="L63" s="27">
        <f t="shared" si="17"/>
        <v>0</v>
      </c>
      <c r="M63" s="27">
        <f t="shared" si="17"/>
        <v>0</v>
      </c>
      <c r="N63" s="35">
        <f t="shared" si="2"/>
        <v>0</v>
      </c>
    </row>
    <row r="64" spans="1:14" ht="47.25" customHeight="1">
      <c r="A64" s="19" t="s">
        <v>188</v>
      </c>
      <c r="B64" s="22" t="s">
        <v>131</v>
      </c>
      <c r="C64" s="20"/>
      <c r="D64" s="20"/>
      <c r="E64" s="20"/>
      <c r="F64" s="29">
        <f t="shared" si="14"/>
        <v>67</v>
      </c>
      <c r="G64" s="30"/>
      <c r="H64" s="30"/>
      <c r="I64" s="30">
        <v>67</v>
      </c>
      <c r="J64" s="29">
        <f t="shared" si="11"/>
        <v>0</v>
      </c>
      <c r="K64" s="30"/>
      <c r="L64" s="30"/>
      <c r="M64" s="30">
        <v>0</v>
      </c>
      <c r="N64" s="32">
        <f t="shared" si="2"/>
        <v>0</v>
      </c>
    </row>
    <row r="65" spans="1:14" ht="45.75" customHeight="1">
      <c r="A65" s="23" t="s">
        <v>41</v>
      </c>
      <c r="B65" s="24" t="s">
        <v>43</v>
      </c>
      <c r="C65" s="25">
        <f>F65</f>
        <v>1982.9</v>
      </c>
      <c r="D65" s="25">
        <f>J65</f>
        <v>1459.5</v>
      </c>
      <c r="E65" s="25">
        <f>D65/C65*100</f>
        <v>73.60431690957688</v>
      </c>
      <c r="F65" s="27">
        <f t="shared" si="14"/>
        <v>1982.9</v>
      </c>
      <c r="G65" s="27">
        <f>G66</f>
        <v>0</v>
      </c>
      <c r="H65" s="27">
        <f aca="true" t="shared" si="18" ref="H65:M65">H66</f>
        <v>0</v>
      </c>
      <c r="I65" s="27">
        <f t="shared" si="18"/>
        <v>1982.9</v>
      </c>
      <c r="J65" s="27">
        <f t="shared" si="18"/>
        <v>1459.5</v>
      </c>
      <c r="K65" s="27">
        <f t="shared" si="18"/>
        <v>0</v>
      </c>
      <c r="L65" s="27">
        <f t="shared" si="18"/>
        <v>0</v>
      </c>
      <c r="M65" s="27">
        <f t="shared" si="18"/>
        <v>1459.5</v>
      </c>
      <c r="N65" s="35">
        <f t="shared" si="2"/>
        <v>73.60431690957688</v>
      </c>
    </row>
    <row r="66" spans="1:14" ht="35.25" customHeight="1">
      <c r="A66" s="19" t="s">
        <v>189</v>
      </c>
      <c r="B66" s="22" t="s">
        <v>132</v>
      </c>
      <c r="C66" s="20"/>
      <c r="D66" s="20"/>
      <c r="E66" s="20"/>
      <c r="F66" s="29">
        <f t="shared" si="14"/>
        <v>1982.9</v>
      </c>
      <c r="G66" s="30"/>
      <c r="H66" s="30"/>
      <c r="I66" s="30">
        <v>1982.9</v>
      </c>
      <c r="J66" s="29">
        <f t="shared" si="11"/>
        <v>1459.5</v>
      </c>
      <c r="K66" s="30"/>
      <c r="L66" s="30"/>
      <c r="M66" s="30">
        <v>1459.5</v>
      </c>
      <c r="N66" s="32">
        <f t="shared" si="2"/>
        <v>73.60431690957688</v>
      </c>
    </row>
    <row r="67" spans="1:14" ht="34.5" customHeight="1">
      <c r="A67" s="46">
        <v>4</v>
      </c>
      <c r="B67" s="47" t="s">
        <v>13</v>
      </c>
      <c r="C67" s="36">
        <f>F67</f>
        <v>28288</v>
      </c>
      <c r="D67" s="36">
        <f>J67</f>
        <v>17403.9</v>
      </c>
      <c r="E67" s="36">
        <f>D67/C67*100</f>
        <v>61.523967760180994</v>
      </c>
      <c r="F67" s="38">
        <f t="shared" si="14"/>
        <v>28288</v>
      </c>
      <c r="G67" s="38">
        <f>G68+G72</f>
        <v>0</v>
      </c>
      <c r="H67" s="38">
        <f>H68+H72</f>
        <v>0</v>
      </c>
      <c r="I67" s="38">
        <f>I68+I72</f>
        <v>28288</v>
      </c>
      <c r="J67" s="38">
        <f t="shared" si="11"/>
        <v>17403.9</v>
      </c>
      <c r="K67" s="38">
        <f>K68+K72</f>
        <v>0</v>
      </c>
      <c r="L67" s="38">
        <f>L68+L72</f>
        <v>0</v>
      </c>
      <c r="M67" s="38">
        <f>M68+M72</f>
        <v>17403.9</v>
      </c>
      <c r="N67" s="39">
        <f t="shared" si="2"/>
        <v>61.523967760180994</v>
      </c>
    </row>
    <row r="68" spans="1:14" ht="35.25" customHeight="1">
      <c r="A68" s="23" t="s">
        <v>46</v>
      </c>
      <c r="B68" s="24" t="s">
        <v>44</v>
      </c>
      <c r="C68" s="25">
        <f>F68</f>
        <v>2174.6</v>
      </c>
      <c r="D68" s="25">
        <f>J68</f>
        <v>1511.4</v>
      </c>
      <c r="E68" s="25">
        <f>D68/C68*100</f>
        <v>69.50243722983538</v>
      </c>
      <c r="F68" s="27">
        <f t="shared" si="14"/>
        <v>2174.6</v>
      </c>
      <c r="G68" s="27">
        <f>G69+G70+G71</f>
        <v>0</v>
      </c>
      <c r="H68" s="27">
        <f aca="true" t="shared" si="19" ref="H68:M68">H69+H70+H71</f>
        <v>0</v>
      </c>
      <c r="I68" s="27">
        <f t="shared" si="19"/>
        <v>2174.6</v>
      </c>
      <c r="J68" s="27">
        <f t="shared" si="11"/>
        <v>1511.4</v>
      </c>
      <c r="K68" s="27">
        <f t="shared" si="19"/>
        <v>0</v>
      </c>
      <c r="L68" s="27">
        <f t="shared" si="19"/>
        <v>0</v>
      </c>
      <c r="M68" s="27">
        <f t="shared" si="19"/>
        <v>1511.4</v>
      </c>
      <c r="N68" s="35">
        <f t="shared" si="2"/>
        <v>69.50243722983538</v>
      </c>
    </row>
    <row r="69" spans="1:14" ht="52.5" customHeight="1">
      <c r="A69" s="19" t="s">
        <v>190</v>
      </c>
      <c r="B69" s="22" t="s">
        <v>133</v>
      </c>
      <c r="C69" s="20"/>
      <c r="D69" s="20"/>
      <c r="E69" s="20"/>
      <c r="F69" s="29">
        <f t="shared" si="14"/>
        <v>1611.6</v>
      </c>
      <c r="G69" s="30"/>
      <c r="H69" s="30"/>
      <c r="I69" s="30">
        <v>1611.6</v>
      </c>
      <c r="J69" s="29">
        <f t="shared" si="11"/>
        <v>1029.9</v>
      </c>
      <c r="K69" s="30"/>
      <c r="L69" s="30"/>
      <c r="M69" s="30">
        <v>1029.9</v>
      </c>
      <c r="N69" s="32">
        <f t="shared" si="2"/>
        <v>63.905435591958316</v>
      </c>
    </row>
    <row r="70" spans="1:14" ht="48.75" customHeight="1">
      <c r="A70" s="19" t="s">
        <v>191</v>
      </c>
      <c r="B70" s="22" t="s">
        <v>134</v>
      </c>
      <c r="C70" s="20"/>
      <c r="D70" s="20"/>
      <c r="E70" s="20"/>
      <c r="F70" s="29">
        <f t="shared" si="14"/>
        <v>464</v>
      </c>
      <c r="G70" s="30"/>
      <c r="H70" s="30"/>
      <c r="I70" s="30">
        <v>464</v>
      </c>
      <c r="J70" s="29">
        <f t="shared" si="11"/>
        <v>429</v>
      </c>
      <c r="K70" s="30"/>
      <c r="L70" s="30"/>
      <c r="M70" s="58">
        <v>429</v>
      </c>
      <c r="N70" s="32">
        <f t="shared" si="2"/>
        <v>92.45689655172413</v>
      </c>
    </row>
    <row r="71" spans="1:14" ht="63.75" customHeight="1">
      <c r="A71" s="19" t="s">
        <v>192</v>
      </c>
      <c r="B71" s="22" t="s">
        <v>135</v>
      </c>
      <c r="C71" s="20"/>
      <c r="D71" s="20"/>
      <c r="E71" s="20"/>
      <c r="F71" s="29">
        <f t="shared" si="14"/>
        <v>99</v>
      </c>
      <c r="G71" s="30"/>
      <c r="H71" s="30"/>
      <c r="I71" s="30">
        <v>99</v>
      </c>
      <c r="J71" s="29">
        <f t="shared" si="11"/>
        <v>52.5</v>
      </c>
      <c r="K71" s="30"/>
      <c r="L71" s="30"/>
      <c r="M71" s="30">
        <v>52.5</v>
      </c>
      <c r="N71" s="32">
        <f t="shared" si="2"/>
        <v>53.03030303030303</v>
      </c>
    </row>
    <row r="72" spans="1:14" ht="52.5" customHeight="1">
      <c r="A72" s="23" t="s">
        <v>47</v>
      </c>
      <c r="B72" s="24" t="s">
        <v>45</v>
      </c>
      <c r="C72" s="25">
        <f>F72</f>
        <v>26113.4</v>
      </c>
      <c r="D72" s="25">
        <f>J72</f>
        <v>15892.5</v>
      </c>
      <c r="E72" s="25">
        <f>D72/C72*100</f>
        <v>60.859558694003844</v>
      </c>
      <c r="F72" s="27">
        <f t="shared" si="14"/>
        <v>26113.4</v>
      </c>
      <c r="G72" s="27">
        <f>G73</f>
        <v>0</v>
      </c>
      <c r="H72" s="27">
        <f>H73</f>
        <v>0</v>
      </c>
      <c r="I72" s="27">
        <f>I73</f>
        <v>26113.4</v>
      </c>
      <c r="J72" s="27">
        <f t="shared" si="11"/>
        <v>15892.5</v>
      </c>
      <c r="K72" s="27">
        <f>K73</f>
        <v>0</v>
      </c>
      <c r="L72" s="27">
        <f>L73</f>
        <v>0</v>
      </c>
      <c r="M72" s="27">
        <f>M73</f>
        <v>15892.5</v>
      </c>
      <c r="N72" s="35">
        <f t="shared" si="2"/>
        <v>60.859558694003844</v>
      </c>
    </row>
    <row r="73" spans="1:14" ht="30.75" customHeight="1">
      <c r="A73" s="19" t="s">
        <v>193</v>
      </c>
      <c r="B73" s="22" t="s">
        <v>136</v>
      </c>
      <c r="C73" s="20"/>
      <c r="D73" s="20"/>
      <c r="E73" s="20"/>
      <c r="F73" s="29">
        <f t="shared" si="14"/>
        <v>26113.4</v>
      </c>
      <c r="G73" s="30"/>
      <c r="H73" s="30"/>
      <c r="I73" s="30">
        <v>26113.4</v>
      </c>
      <c r="J73" s="29">
        <f t="shared" si="11"/>
        <v>15892.5</v>
      </c>
      <c r="K73" s="30"/>
      <c r="L73" s="30"/>
      <c r="M73" s="30">
        <v>15892.5</v>
      </c>
      <c r="N73" s="32">
        <f t="shared" si="2"/>
        <v>60.859558694003844</v>
      </c>
    </row>
    <row r="74" spans="1:14" ht="39" customHeight="1">
      <c r="A74" s="46">
        <v>5</v>
      </c>
      <c r="B74" s="47" t="s">
        <v>14</v>
      </c>
      <c r="C74" s="36">
        <f>F74</f>
        <v>1002.1</v>
      </c>
      <c r="D74" s="36">
        <f>J74</f>
        <v>713</v>
      </c>
      <c r="E74" s="36">
        <f>D74/C74*100</f>
        <v>71.15058377407443</v>
      </c>
      <c r="F74" s="38">
        <f t="shared" si="14"/>
        <v>1002.1</v>
      </c>
      <c r="G74" s="38">
        <f>G75+G77</f>
        <v>0</v>
      </c>
      <c r="H74" s="38">
        <f>H75+H77</f>
        <v>82.1</v>
      </c>
      <c r="I74" s="38">
        <f>I75+I77</f>
        <v>920</v>
      </c>
      <c r="J74" s="38">
        <f>K74+L74+M74</f>
        <v>713</v>
      </c>
      <c r="K74" s="38">
        <f>K75+K77</f>
        <v>0</v>
      </c>
      <c r="L74" s="38">
        <f>L75+L77</f>
        <v>48.6</v>
      </c>
      <c r="M74" s="38">
        <f>M75+M77</f>
        <v>664.4</v>
      </c>
      <c r="N74" s="39">
        <f t="shared" si="2"/>
        <v>71.15058377407443</v>
      </c>
    </row>
    <row r="75" spans="1:14" ht="51" customHeight="1">
      <c r="A75" s="23" t="s">
        <v>50</v>
      </c>
      <c r="B75" s="24" t="s">
        <v>48</v>
      </c>
      <c r="C75" s="25">
        <f>F75</f>
        <v>920</v>
      </c>
      <c r="D75" s="25">
        <f>J75</f>
        <v>664.4</v>
      </c>
      <c r="E75" s="25">
        <f>D75/C75*100</f>
        <v>72.21739130434783</v>
      </c>
      <c r="F75" s="27">
        <f t="shared" si="14"/>
        <v>920</v>
      </c>
      <c r="G75" s="27">
        <f>G76</f>
        <v>0</v>
      </c>
      <c r="H75" s="27">
        <f aca="true" t="shared" si="20" ref="H75:M75">H76</f>
        <v>0</v>
      </c>
      <c r="I75" s="27">
        <f t="shared" si="20"/>
        <v>920</v>
      </c>
      <c r="J75" s="27">
        <f t="shared" si="11"/>
        <v>664.4</v>
      </c>
      <c r="K75" s="27">
        <f t="shared" si="20"/>
        <v>0</v>
      </c>
      <c r="L75" s="27">
        <f t="shared" si="20"/>
        <v>0</v>
      </c>
      <c r="M75" s="27">
        <f t="shared" si="20"/>
        <v>664.4</v>
      </c>
      <c r="N75" s="35">
        <f t="shared" si="2"/>
        <v>72.21739130434783</v>
      </c>
    </row>
    <row r="76" spans="1:14" ht="48" customHeight="1">
      <c r="A76" s="19" t="s">
        <v>138</v>
      </c>
      <c r="B76" s="22" t="s">
        <v>137</v>
      </c>
      <c r="C76" s="20"/>
      <c r="D76" s="20"/>
      <c r="E76" s="20"/>
      <c r="F76" s="29">
        <f t="shared" si="14"/>
        <v>920</v>
      </c>
      <c r="G76" s="30"/>
      <c r="H76" s="30"/>
      <c r="I76" s="30">
        <v>920</v>
      </c>
      <c r="J76" s="29">
        <f t="shared" si="11"/>
        <v>664.4</v>
      </c>
      <c r="K76" s="30"/>
      <c r="L76" s="30"/>
      <c r="M76" s="30">
        <v>664.4</v>
      </c>
      <c r="N76" s="31">
        <f t="shared" si="2"/>
        <v>72.21739130434783</v>
      </c>
    </row>
    <row r="77" spans="1:14" ht="35.25" customHeight="1">
      <c r="A77" s="23" t="s">
        <v>51</v>
      </c>
      <c r="B77" s="24" t="s">
        <v>49</v>
      </c>
      <c r="C77" s="25">
        <f>F77</f>
        <v>82.1</v>
      </c>
      <c r="D77" s="25">
        <f>J77</f>
        <v>48.6</v>
      </c>
      <c r="E77" s="25">
        <f>D77/C77*100</f>
        <v>59.19610231425092</v>
      </c>
      <c r="F77" s="27">
        <f t="shared" si="14"/>
        <v>82.1</v>
      </c>
      <c r="G77" s="27">
        <f>G78</f>
        <v>0</v>
      </c>
      <c r="H77" s="27">
        <f aca="true" t="shared" si="21" ref="H77:M77">H78</f>
        <v>82.1</v>
      </c>
      <c r="I77" s="27">
        <f t="shared" si="21"/>
        <v>0</v>
      </c>
      <c r="J77" s="27">
        <f t="shared" si="11"/>
        <v>48.6</v>
      </c>
      <c r="K77" s="27">
        <f t="shared" si="21"/>
        <v>0</v>
      </c>
      <c r="L77" s="27">
        <f t="shared" si="21"/>
        <v>48.6</v>
      </c>
      <c r="M77" s="27">
        <f t="shared" si="21"/>
        <v>0</v>
      </c>
      <c r="N77" s="35">
        <f t="shared" si="2"/>
        <v>59.19610231425092</v>
      </c>
    </row>
    <row r="78" spans="1:14" ht="53.25" customHeight="1">
      <c r="A78" s="19" t="s">
        <v>194</v>
      </c>
      <c r="B78" s="22" t="s">
        <v>139</v>
      </c>
      <c r="C78" s="20"/>
      <c r="D78" s="20"/>
      <c r="E78" s="20"/>
      <c r="F78" s="29">
        <f t="shared" si="14"/>
        <v>82.1</v>
      </c>
      <c r="G78" s="30"/>
      <c r="H78" s="30">
        <v>82.1</v>
      </c>
      <c r="I78" s="30"/>
      <c r="J78" s="29">
        <f t="shared" si="11"/>
        <v>48.6</v>
      </c>
      <c r="K78" s="30"/>
      <c r="L78" s="30">
        <v>48.6</v>
      </c>
      <c r="M78" s="30"/>
      <c r="N78" s="32">
        <f t="shared" si="2"/>
        <v>59.19610231425092</v>
      </c>
    </row>
    <row r="79" spans="1:14" ht="36.75" customHeight="1">
      <c r="A79" s="46" t="s">
        <v>206</v>
      </c>
      <c r="B79" s="47" t="s">
        <v>15</v>
      </c>
      <c r="C79" s="36">
        <f>F79</f>
        <v>608401.3</v>
      </c>
      <c r="D79" s="36">
        <f>J79</f>
        <v>372375.1</v>
      </c>
      <c r="E79" s="36">
        <f>D79/C79*100</f>
        <v>61.20550695733227</v>
      </c>
      <c r="F79" s="78">
        <f t="shared" si="14"/>
        <v>608401.3</v>
      </c>
      <c r="G79" s="38">
        <f>G80+G91+G95+G97</f>
        <v>58402.7</v>
      </c>
      <c r="H79" s="67">
        <f aca="true" t="shared" si="22" ref="H79:M79">H80+H91+H95+H97</f>
        <v>417597.8</v>
      </c>
      <c r="I79" s="67">
        <f t="shared" si="22"/>
        <v>132400.8</v>
      </c>
      <c r="J79" s="78">
        <f t="shared" si="22"/>
        <v>372375.1</v>
      </c>
      <c r="K79" s="67">
        <f t="shared" si="22"/>
        <v>349.1</v>
      </c>
      <c r="L79" s="67">
        <f t="shared" si="22"/>
        <v>292098.80000000005</v>
      </c>
      <c r="M79" s="67">
        <f t="shared" si="22"/>
        <v>79927.20000000001</v>
      </c>
      <c r="N79" s="39">
        <f t="shared" si="2"/>
        <v>61.20550695733227</v>
      </c>
    </row>
    <row r="80" spans="1:14" ht="33" customHeight="1">
      <c r="A80" s="23" t="s">
        <v>54</v>
      </c>
      <c r="B80" s="24" t="s">
        <v>254</v>
      </c>
      <c r="C80" s="25">
        <f>F80</f>
        <v>587139.1</v>
      </c>
      <c r="D80" s="25">
        <f>J80</f>
        <v>355430.2</v>
      </c>
      <c r="E80" s="25">
        <f>D80/C80*100</f>
        <v>60.53594454874492</v>
      </c>
      <c r="F80" s="27">
        <f t="shared" si="14"/>
        <v>587139.1</v>
      </c>
      <c r="G80" s="27">
        <f>G81+G82+G83+G84+G85+G86+G87+G88+G89+G90</f>
        <v>58402.7</v>
      </c>
      <c r="H80" s="27">
        <f aca="true" t="shared" si="23" ref="H80:M80">H81+H82+H83+H84+H85+H86+H87+H88+H89+H90</f>
        <v>405316.39999999997</v>
      </c>
      <c r="I80" s="27">
        <f t="shared" si="23"/>
        <v>123420</v>
      </c>
      <c r="J80" s="55">
        <f t="shared" si="23"/>
        <v>355430.2</v>
      </c>
      <c r="K80" s="27">
        <f t="shared" si="23"/>
        <v>349.1</v>
      </c>
      <c r="L80" s="27">
        <f t="shared" si="23"/>
        <v>282918.50000000006</v>
      </c>
      <c r="M80" s="27">
        <f t="shared" si="23"/>
        <v>72162.6</v>
      </c>
      <c r="N80" s="35">
        <f t="shared" si="2"/>
        <v>60.53594454874492</v>
      </c>
    </row>
    <row r="81" spans="1:14" ht="48" customHeight="1">
      <c r="A81" s="19" t="s">
        <v>195</v>
      </c>
      <c r="B81" s="22" t="s">
        <v>140</v>
      </c>
      <c r="C81" s="20"/>
      <c r="D81" s="20"/>
      <c r="E81" s="20"/>
      <c r="F81" s="29">
        <f t="shared" si="14"/>
        <v>105305.8</v>
      </c>
      <c r="G81" s="30"/>
      <c r="H81" s="30">
        <v>1785.6</v>
      </c>
      <c r="I81" s="30">
        <v>103520.2</v>
      </c>
      <c r="J81" s="29">
        <f t="shared" si="11"/>
        <v>67815.4</v>
      </c>
      <c r="K81" s="30"/>
      <c r="L81" s="30">
        <v>595.2</v>
      </c>
      <c r="M81" s="30">
        <v>67220.2</v>
      </c>
      <c r="N81" s="32">
        <f t="shared" si="2"/>
        <v>64.3985421505748</v>
      </c>
    </row>
    <row r="82" spans="1:14" ht="64.5" customHeight="1">
      <c r="A82" s="19" t="s">
        <v>196</v>
      </c>
      <c r="B82" s="22" t="s">
        <v>141</v>
      </c>
      <c r="C82" s="20"/>
      <c r="D82" s="20"/>
      <c r="E82" s="20"/>
      <c r="F82" s="29">
        <f t="shared" si="14"/>
        <v>394662.1</v>
      </c>
      <c r="G82" s="30"/>
      <c r="H82" s="30">
        <v>394662.1</v>
      </c>
      <c r="I82" s="30"/>
      <c r="J82" s="29">
        <f t="shared" si="11"/>
        <v>281743.4</v>
      </c>
      <c r="K82" s="30"/>
      <c r="L82" s="30">
        <v>281743.4</v>
      </c>
      <c r="M82" s="30"/>
      <c r="N82" s="32">
        <f t="shared" si="2"/>
        <v>71.38851184342252</v>
      </c>
    </row>
    <row r="83" spans="1:14" ht="45" customHeight="1" hidden="1">
      <c r="A83" s="19" t="s">
        <v>197</v>
      </c>
      <c r="B83" s="22" t="s">
        <v>231</v>
      </c>
      <c r="C83" s="20"/>
      <c r="D83" s="20"/>
      <c r="E83" s="20"/>
      <c r="F83" s="29">
        <f t="shared" si="14"/>
        <v>0</v>
      </c>
      <c r="G83" s="30"/>
      <c r="H83" s="30"/>
      <c r="I83" s="30"/>
      <c r="J83" s="29">
        <f t="shared" si="11"/>
        <v>0</v>
      </c>
      <c r="K83" s="30"/>
      <c r="L83" s="30"/>
      <c r="M83" s="30"/>
      <c r="N83" s="32" t="e">
        <f t="shared" si="2"/>
        <v>#DIV/0!</v>
      </c>
    </row>
    <row r="84" spans="1:14" ht="108" customHeight="1" hidden="1">
      <c r="A84" s="19" t="s">
        <v>198</v>
      </c>
      <c r="B84" s="22" t="s">
        <v>142</v>
      </c>
      <c r="C84" s="20"/>
      <c r="D84" s="20"/>
      <c r="E84" s="20"/>
      <c r="F84" s="29">
        <f t="shared" si="14"/>
        <v>0</v>
      </c>
      <c r="G84" s="30"/>
      <c r="H84" s="30"/>
      <c r="I84" s="30"/>
      <c r="J84" s="29">
        <f t="shared" si="11"/>
        <v>0</v>
      </c>
      <c r="K84" s="30"/>
      <c r="L84" s="30"/>
      <c r="M84" s="30"/>
      <c r="N84" s="32" t="e">
        <f t="shared" si="2"/>
        <v>#DIV/0!</v>
      </c>
    </row>
    <row r="85" spans="1:14" ht="60.75" customHeight="1">
      <c r="A85" s="19" t="s">
        <v>197</v>
      </c>
      <c r="B85" s="22" t="s">
        <v>143</v>
      </c>
      <c r="C85" s="20"/>
      <c r="D85" s="20"/>
      <c r="E85" s="20"/>
      <c r="F85" s="29">
        <f t="shared" si="14"/>
        <v>80</v>
      </c>
      <c r="G85" s="30"/>
      <c r="H85" s="30"/>
      <c r="I85" s="30">
        <v>80</v>
      </c>
      <c r="J85" s="29">
        <f t="shared" si="11"/>
        <v>0</v>
      </c>
      <c r="K85" s="30"/>
      <c r="L85" s="30"/>
      <c r="M85" s="30"/>
      <c r="N85" s="32">
        <f t="shared" si="2"/>
        <v>0</v>
      </c>
    </row>
    <row r="86" spans="1:14" ht="45.75" customHeight="1">
      <c r="A86" s="19" t="s">
        <v>198</v>
      </c>
      <c r="B86" s="22" t="s">
        <v>144</v>
      </c>
      <c r="C86" s="20"/>
      <c r="D86" s="20"/>
      <c r="E86" s="20"/>
      <c r="F86" s="29">
        <f t="shared" si="14"/>
        <v>650</v>
      </c>
      <c r="G86" s="30"/>
      <c r="H86" s="30"/>
      <c r="I86" s="30">
        <v>650</v>
      </c>
      <c r="J86" s="29">
        <f t="shared" si="11"/>
        <v>247.3</v>
      </c>
      <c r="K86" s="30"/>
      <c r="L86" s="30"/>
      <c r="M86" s="30">
        <v>247.3</v>
      </c>
      <c r="N86" s="32">
        <f t="shared" si="2"/>
        <v>38.04615384615385</v>
      </c>
    </row>
    <row r="87" spans="1:14" ht="39.75" customHeight="1">
      <c r="A87" s="19" t="s">
        <v>199</v>
      </c>
      <c r="B87" s="22" t="s">
        <v>145</v>
      </c>
      <c r="C87" s="20"/>
      <c r="D87" s="20"/>
      <c r="E87" s="20"/>
      <c r="F87" s="29">
        <f t="shared" si="14"/>
        <v>100</v>
      </c>
      <c r="G87" s="30"/>
      <c r="H87" s="30">
        <v>100</v>
      </c>
      <c r="I87" s="30">
        <v>0</v>
      </c>
      <c r="J87" s="29">
        <f t="shared" si="11"/>
        <v>0</v>
      </c>
      <c r="K87" s="30"/>
      <c r="L87" s="30"/>
      <c r="M87" s="30"/>
      <c r="N87" s="32">
        <f t="shared" si="2"/>
        <v>0</v>
      </c>
    </row>
    <row r="88" spans="1:14" ht="30.75" customHeight="1">
      <c r="A88" s="19" t="s">
        <v>200</v>
      </c>
      <c r="B88" s="22" t="s">
        <v>146</v>
      </c>
      <c r="C88" s="20"/>
      <c r="D88" s="20"/>
      <c r="E88" s="20"/>
      <c r="F88" s="29">
        <f t="shared" si="14"/>
        <v>10268.2</v>
      </c>
      <c r="G88" s="30">
        <v>349.1</v>
      </c>
      <c r="H88" s="30">
        <v>2419.1</v>
      </c>
      <c r="I88" s="30">
        <v>7500</v>
      </c>
      <c r="J88" s="29">
        <f t="shared" si="11"/>
        <v>4009.8</v>
      </c>
      <c r="K88" s="64">
        <v>349.1</v>
      </c>
      <c r="L88" s="30">
        <v>579.9</v>
      </c>
      <c r="M88" s="30">
        <v>3080.8</v>
      </c>
      <c r="N88" s="32">
        <f t="shared" si="2"/>
        <v>39.05066126487603</v>
      </c>
    </row>
    <row r="89" spans="1:14" ht="34.5" customHeight="1">
      <c r="A89" s="19" t="s">
        <v>201</v>
      </c>
      <c r="B89" s="22" t="s">
        <v>147</v>
      </c>
      <c r="C89" s="20"/>
      <c r="D89" s="20"/>
      <c r="E89" s="20"/>
      <c r="F89" s="29">
        <f t="shared" si="14"/>
        <v>13079.199999999999</v>
      </c>
      <c r="G89" s="30">
        <v>2857.5</v>
      </c>
      <c r="H89" s="30">
        <v>182.4</v>
      </c>
      <c r="I89" s="30">
        <v>10039.3</v>
      </c>
      <c r="J89" s="29">
        <f t="shared" si="11"/>
        <v>1614.3</v>
      </c>
      <c r="K89" s="30"/>
      <c r="L89" s="30"/>
      <c r="M89" s="30">
        <v>1614.3</v>
      </c>
      <c r="N89" s="32">
        <f t="shared" si="2"/>
        <v>12.342498012110834</v>
      </c>
    </row>
    <row r="90" spans="1:14" ht="81" customHeight="1">
      <c r="A90" s="19" t="s">
        <v>301</v>
      </c>
      <c r="B90" s="22" t="s">
        <v>148</v>
      </c>
      <c r="C90" s="20"/>
      <c r="D90" s="20"/>
      <c r="E90" s="20"/>
      <c r="F90" s="29">
        <f t="shared" si="14"/>
        <v>62993.799999999996</v>
      </c>
      <c r="G90" s="30">
        <v>55196.1</v>
      </c>
      <c r="H90" s="30">
        <v>6167.2</v>
      </c>
      <c r="I90" s="30">
        <v>1630.5</v>
      </c>
      <c r="J90" s="29">
        <f t="shared" si="11"/>
        <v>0</v>
      </c>
      <c r="K90" s="30"/>
      <c r="L90" s="30"/>
      <c r="M90" s="30"/>
      <c r="N90" s="32">
        <f t="shared" si="2"/>
        <v>0</v>
      </c>
    </row>
    <row r="91" spans="1:14" ht="21.75" customHeight="1">
      <c r="A91" s="23" t="s">
        <v>55</v>
      </c>
      <c r="B91" s="48" t="s">
        <v>52</v>
      </c>
      <c r="C91" s="25">
        <f>F91</f>
        <v>6150</v>
      </c>
      <c r="D91" s="25">
        <f>J91</f>
        <v>5738.6</v>
      </c>
      <c r="E91" s="25">
        <f>D91/C91*100</f>
        <v>93.31056910569106</v>
      </c>
      <c r="F91" s="55">
        <f>F92+F93+F94</f>
        <v>6150</v>
      </c>
      <c r="G91" s="27">
        <f aca="true" t="shared" si="24" ref="G91:M91">G92+G93+G94</f>
        <v>0</v>
      </c>
      <c r="H91" s="27">
        <f t="shared" si="24"/>
        <v>0</v>
      </c>
      <c r="I91" s="27">
        <f t="shared" si="24"/>
        <v>6150</v>
      </c>
      <c r="J91" s="27">
        <f t="shared" si="24"/>
        <v>5738.6</v>
      </c>
      <c r="K91" s="27">
        <f t="shared" si="24"/>
        <v>0</v>
      </c>
      <c r="L91" s="27">
        <f t="shared" si="24"/>
        <v>0</v>
      </c>
      <c r="M91" s="27">
        <f t="shared" si="24"/>
        <v>5738.6</v>
      </c>
      <c r="N91" s="49">
        <f t="shared" si="2"/>
        <v>93.31056910569106</v>
      </c>
    </row>
    <row r="92" spans="1:14" ht="41.25" customHeight="1" hidden="1">
      <c r="A92" s="19" t="s">
        <v>202</v>
      </c>
      <c r="B92" s="22" t="s">
        <v>149</v>
      </c>
      <c r="C92" s="20"/>
      <c r="D92" s="20"/>
      <c r="E92" s="20"/>
      <c r="F92" s="29">
        <f t="shared" si="14"/>
        <v>0</v>
      </c>
      <c r="G92" s="30"/>
      <c r="H92" s="30"/>
      <c r="I92" s="30"/>
      <c r="J92" s="29">
        <f t="shared" si="11"/>
        <v>0</v>
      </c>
      <c r="K92" s="30"/>
      <c r="L92" s="30"/>
      <c r="M92" s="30"/>
      <c r="N92" s="32" t="e">
        <f t="shared" si="2"/>
        <v>#DIV/0!</v>
      </c>
    </row>
    <row r="93" spans="1:14" ht="35.25" customHeight="1">
      <c r="A93" s="19" t="s">
        <v>202</v>
      </c>
      <c r="B93" s="22" t="s">
        <v>150</v>
      </c>
      <c r="C93" s="20"/>
      <c r="D93" s="20"/>
      <c r="E93" s="20"/>
      <c r="F93" s="29">
        <f t="shared" si="14"/>
        <v>6000</v>
      </c>
      <c r="G93" s="30"/>
      <c r="H93" s="30"/>
      <c r="I93" s="30">
        <v>6000</v>
      </c>
      <c r="J93" s="29">
        <f t="shared" si="11"/>
        <v>5647.1</v>
      </c>
      <c r="K93" s="30"/>
      <c r="L93" s="30"/>
      <c r="M93" s="30">
        <v>5647.1</v>
      </c>
      <c r="N93" s="32">
        <f t="shared" si="2"/>
        <v>94.11833333333334</v>
      </c>
    </row>
    <row r="94" spans="1:14" ht="37.5" customHeight="1">
      <c r="A94" s="19" t="s">
        <v>203</v>
      </c>
      <c r="B94" s="22" t="s">
        <v>151</v>
      </c>
      <c r="C94" s="20"/>
      <c r="D94" s="20"/>
      <c r="E94" s="20"/>
      <c r="F94" s="29">
        <f t="shared" si="14"/>
        <v>150</v>
      </c>
      <c r="G94" s="30"/>
      <c r="H94" s="30"/>
      <c r="I94" s="30">
        <v>150</v>
      </c>
      <c r="J94" s="29">
        <f t="shared" si="11"/>
        <v>91.5</v>
      </c>
      <c r="K94" s="30"/>
      <c r="L94" s="30"/>
      <c r="M94" s="30">
        <v>91.5</v>
      </c>
      <c r="N94" s="32">
        <f t="shared" si="2"/>
        <v>61</v>
      </c>
    </row>
    <row r="95" spans="1:14" ht="117.75" customHeight="1">
      <c r="A95" s="23" t="s">
        <v>56</v>
      </c>
      <c r="B95" s="14" t="s">
        <v>257</v>
      </c>
      <c r="C95" s="69"/>
      <c r="D95" s="69"/>
      <c r="E95" s="69"/>
      <c r="F95" s="27">
        <f>F96</f>
        <v>11200</v>
      </c>
      <c r="G95" s="27">
        <f>G96</f>
        <v>0</v>
      </c>
      <c r="H95" s="27">
        <f aca="true" t="shared" si="25" ref="H95:M95">H96</f>
        <v>10000</v>
      </c>
      <c r="I95" s="27">
        <f t="shared" si="25"/>
        <v>1200</v>
      </c>
      <c r="J95" s="27">
        <f t="shared" si="25"/>
        <v>8633.7</v>
      </c>
      <c r="K95" s="40">
        <f t="shared" si="25"/>
        <v>0</v>
      </c>
      <c r="L95" s="40">
        <f t="shared" si="25"/>
        <v>7668</v>
      </c>
      <c r="M95" s="40">
        <f t="shared" si="25"/>
        <v>965.7</v>
      </c>
      <c r="N95" s="35">
        <f t="shared" si="2"/>
        <v>77.08660714285715</v>
      </c>
    </row>
    <row r="96" spans="1:14" ht="63" customHeight="1">
      <c r="A96" s="19" t="s">
        <v>204</v>
      </c>
      <c r="B96" s="74" t="s">
        <v>279</v>
      </c>
      <c r="C96" s="20"/>
      <c r="D96" s="20"/>
      <c r="E96" s="20"/>
      <c r="F96" s="29">
        <f t="shared" si="14"/>
        <v>11200</v>
      </c>
      <c r="G96" s="30"/>
      <c r="H96" s="30">
        <v>10000</v>
      </c>
      <c r="I96" s="30">
        <v>1200</v>
      </c>
      <c r="J96" s="29">
        <f>K96+L96+M96</f>
        <v>8633.7</v>
      </c>
      <c r="K96" s="30"/>
      <c r="L96" s="30">
        <v>7668</v>
      </c>
      <c r="M96" s="30">
        <v>965.7</v>
      </c>
      <c r="N96" s="32">
        <f t="shared" si="2"/>
        <v>77.08660714285715</v>
      </c>
    </row>
    <row r="97" spans="1:14" ht="33" customHeight="1">
      <c r="A97" s="23" t="s">
        <v>255</v>
      </c>
      <c r="B97" s="48" t="s">
        <v>53</v>
      </c>
      <c r="C97" s="25">
        <f>F97</f>
        <v>3912.2</v>
      </c>
      <c r="D97" s="25">
        <f>J97</f>
        <v>2572.6</v>
      </c>
      <c r="E97" s="25">
        <f>D97/C97*100</f>
        <v>65.75839680997903</v>
      </c>
      <c r="F97" s="27">
        <f t="shared" si="14"/>
        <v>3912.2</v>
      </c>
      <c r="G97" s="27">
        <f>G98</f>
        <v>0</v>
      </c>
      <c r="H97" s="27">
        <f aca="true" t="shared" si="26" ref="H97:M97">H98</f>
        <v>2281.4</v>
      </c>
      <c r="I97" s="27">
        <f t="shared" si="26"/>
        <v>1630.8</v>
      </c>
      <c r="J97" s="27">
        <f t="shared" si="11"/>
        <v>2572.6</v>
      </c>
      <c r="K97" s="27">
        <f t="shared" si="26"/>
        <v>0</v>
      </c>
      <c r="L97" s="27">
        <f t="shared" si="26"/>
        <v>1512.3</v>
      </c>
      <c r="M97" s="27">
        <f t="shared" si="26"/>
        <v>1060.3</v>
      </c>
      <c r="N97" s="35">
        <f t="shared" si="2"/>
        <v>65.75839680997903</v>
      </c>
    </row>
    <row r="98" spans="1:14" ht="35.25" customHeight="1">
      <c r="A98" s="19" t="s">
        <v>256</v>
      </c>
      <c r="B98" s="22" t="s">
        <v>132</v>
      </c>
      <c r="C98" s="20"/>
      <c r="D98" s="20"/>
      <c r="E98" s="20"/>
      <c r="F98" s="29">
        <f t="shared" si="14"/>
        <v>3912.2</v>
      </c>
      <c r="G98" s="30"/>
      <c r="H98" s="30">
        <v>2281.4</v>
      </c>
      <c r="I98" s="30">
        <v>1630.8</v>
      </c>
      <c r="J98" s="29">
        <f t="shared" si="11"/>
        <v>2572.6</v>
      </c>
      <c r="K98" s="30"/>
      <c r="L98" s="30">
        <v>1512.3</v>
      </c>
      <c r="M98" s="30">
        <v>1060.3</v>
      </c>
      <c r="N98" s="32">
        <f t="shared" si="2"/>
        <v>65.75839680997903</v>
      </c>
    </row>
    <row r="99" spans="1:14" ht="54" customHeight="1">
      <c r="A99" s="46" t="s">
        <v>205</v>
      </c>
      <c r="B99" s="47" t="s">
        <v>16</v>
      </c>
      <c r="C99" s="36">
        <f>F99</f>
        <v>11407.900000000001</v>
      </c>
      <c r="D99" s="36">
        <f>J99</f>
        <v>7667.7</v>
      </c>
      <c r="E99" s="36">
        <f>D99/C99*100</f>
        <v>67.21394822885894</v>
      </c>
      <c r="F99" s="38">
        <f t="shared" si="14"/>
        <v>11407.900000000001</v>
      </c>
      <c r="G99" s="38">
        <f aca="true" t="shared" si="27" ref="G99:M99">G100+G104+G109+G112+G114</f>
        <v>0</v>
      </c>
      <c r="H99" s="98">
        <f t="shared" si="27"/>
        <v>1668</v>
      </c>
      <c r="I99" s="98">
        <f t="shared" si="27"/>
        <v>9739.900000000001</v>
      </c>
      <c r="J99" s="98">
        <f t="shared" si="27"/>
        <v>7667.7</v>
      </c>
      <c r="K99" s="98">
        <f t="shared" si="27"/>
        <v>0</v>
      </c>
      <c r="L99" s="98">
        <f t="shared" si="27"/>
        <v>1364.1</v>
      </c>
      <c r="M99" s="98">
        <f t="shared" si="27"/>
        <v>6303.599999999999</v>
      </c>
      <c r="N99" s="39">
        <f t="shared" si="2"/>
        <v>67.21394822885894</v>
      </c>
    </row>
    <row r="100" spans="1:14" ht="135.75" customHeight="1">
      <c r="A100" s="23" t="s">
        <v>57</v>
      </c>
      <c r="B100" s="24" t="s">
        <v>258</v>
      </c>
      <c r="C100" s="25">
        <f>F100</f>
        <v>7328.8</v>
      </c>
      <c r="D100" s="25">
        <f>J100</f>
        <v>4438.9</v>
      </c>
      <c r="E100" s="25">
        <f>D100/C100*100</f>
        <v>60.56789651784739</v>
      </c>
      <c r="F100" s="55">
        <f t="shared" si="14"/>
        <v>7328.8</v>
      </c>
      <c r="G100" s="27">
        <f>G101+G102</f>
        <v>0</v>
      </c>
      <c r="H100" s="27">
        <f>H101+H102</f>
        <v>0</v>
      </c>
      <c r="I100" s="27">
        <f>I101+I102+I103</f>
        <v>7328.8</v>
      </c>
      <c r="J100" s="27">
        <f>K100+L100+M100</f>
        <v>4438.9</v>
      </c>
      <c r="K100" s="27">
        <f>K101+K102</f>
        <v>0</v>
      </c>
      <c r="L100" s="27">
        <f>L101+L102</f>
        <v>0</v>
      </c>
      <c r="M100" s="27">
        <f>M101+M102+M103</f>
        <v>4438.9</v>
      </c>
      <c r="N100" s="35">
        <f t="shared" si="2"/>
        <v>60.56789651784739</v>
      </c>
    </row>
    <row r="101" spans="1:14" ht="81" customHeight="1">
      <c r="A101" s="19" t="s">
        <v>207</v>
      </c>
      <c r="B101" s="22" t="s">
        <v>152</v>
      </c>
      <c r="C101" s="20"/>
      <c r="D101" s="20"/>
      <c r="E101" s="20"/>
      <c r="F101" s="29">
        <f t="shared" si="14"/>
        <v>3346.8</v>
      </c>
      <c r="G101" s="30"/>
      <c r="H101" s="30"/>
      <c r="I101" s="30">
        <v>3346.8</v>
      </c>
      <c r="J101" s="29">
        <f t="shared" si="11"/>
        <v>2317.5</v>
      </c>
      <c r="K101" s="30"/>
      <c r="L101" s="30"/>
      <c r="M101" s="30">
        <v>2317.5</v>
      </c>
      <c r="N101" s="32">
        <f t="shared" si="2"/>
        <v>69.24524919325923</v>
      </c>
    </row>
    <row r="102" spans="1:14" ht="135.75" customHeight="1">
      <c r="A102" s="19" t="s">
        <v>208</v>
      </c>
      <c r="B102" s="22" t="s">
        <v>153</v>
      </c>
      <c r="C102" s="20"/>
      <c r="D102" s="20"/>
      <c r="E102" s="20"/>
      <c r="F102" s="29">
        <f t="shared" si="14"/>
        <v>3982</v>
      </c>
      <c r="G102" s="30"/>
      <c r="H102" s="30"/>
      <c r="I102" s="30">
        <v>3982</v>
      </c>
      <c r="J102" s="29">
        <f t="shared" si="11"/>
        <v>2121.4</v>
      </c>
      <c r="K102" s="30"/>
      <c r="L102" s="30"/>
      <c r="M102" s="30">
        <v>2121.4</v>
      </c>
      <c r="N102" s="32">
        <f t="shared" si="2"/>
        <v>53.27473631341035</v>
      </c>
    </row>
    <row r="103" spans="1:14" ht="51.75" customHeight="1" hidden="1">
      <c r="A103" s="19" t="s">
        <v>247</v>
      </c>
      <c r="B103" s="60" t="s">
        <v>243</v>
      </c>
      <c r="C103" s="20"/>
      <c r="D103" s="20"/>
      <c r="E103" s="20"/>
      <c r="F103" s="29">
        <f t="shared" si="14"/>
        <v>0</v>
      </c>
      <c r="G103" s="30"/>
      <c r="H103" s="30"/>
      <c r="I103" s="30"/>
      <c r="J103" s="29">
        <f t="shared" si="11"/>
        <v>0</v>
      </c>
      <c r="K103" s="30"/>
      <c r="L103" s="30"/>
      <c r="M103" s="30"/>
      <c r="N103" s="32" t="e">
        <f t="shared" si="2"/>
        <v>#DIV/0!</v>
      </c>
    </row>
    <row r="104" spans="1:14" ht="79.5" customHeight="1">
      <c r="A104" s="23" t="s">
        <v>58</v>
      </c>
      <c r="B104" s="14" t="s">
        <v>154</v>
      </c>
      <c r="C104" s="25">
        <f>F104</f>
        <v>654.0999999999999</v>
      </c>
      <c r="D104" s="25">
        <f>J104</f>
        <v>178.4</v>
      </c>
      <c r="E104" s="25">
        <f>D104/C104*100</f>
        <v>27.274117107475927</v>
      </c>
      <c r="F104" s="27">
        <f t="shared" si="14"/>
        <v>654.0999999999999</v>
      </c>
      <c r="G104" s="27">
        <f>G105+G106+G107+G108</f>
        <v>0</v>
      </c>
      <c r="H104" s="27">
        <f>H105+H106+H107+H108</f>
        <v>280.5</v>
      </c>
      <c r="I104" s="27">
        <f>I105+I106+I107+I108</f>
        <v>373.59999999999997</v>
      </c>
      <c r="J104" s="27">
        <f>J105+J106+J107</f>
        <v>178.4</v>
      </c>
      <c r="K104" s="27">
        <f>K105+K106+K107+K108</f>
        <v>0</v>
      </c>
      <c r="L104" s="27">
        <f>L105+L106+L107+L108</f>
        <v>0</v>
      </c>
      <c r="M104" s="27">
        <f>M105+M106+M107+M108</f>
        <v>178.4</v>
      </c>
      <c r="N104" s="35">
        <f t="shared" si="2"/>
        <v>27.274117107475927</v>
      </c>
    </row>
    <row r="105" spans="1:14" ht="48.75" customHeight="1">
      <c r="A105" s="19" t="s">
        <v>209</v>
      </c>
      <c r="B105" s="99" t="s">
        <v>234</v>
      </c>
      <c r="C105" s="20"/>
      <c r="D105" s="20"/>
      <c r="E105" s="20"/>
      <c r="F105" s="29">
        <f t="shared" si="14"/>
        <v>286.2</v>
      </c>
      <c r="G105" s="30"/>
      <c r="H105" s="30"/>
      <c r="I105" s="30">
        <v>286.2</v>
      </c>
      <c r="J105" s="29">
        <f>K105+L105+M105</f>
        <v>150.5</v>
      </c>
      <c r="K105" s="30"/>
      <c r="L105" s="30"/>
      <c r="M105" s="30">
        <v>150.5</v>
      </c>
      <c r="N105" s="32">
        <f t="shared" si="2"/>
        <v>52.58560447239693</v>
      </c>
    </row>
    <row r="106" spans="1:14" ht="61.5" customHeight="1">
      <c r="A106" s="19" t="s">
        <v>239</v>
      </c>
      <c r="B106" s="22" t="s">
        <v>233</v>
      </c>
      <c r="C106" s="20"/>
      <c r="D106" s="20"/>
      <c r="E106" s="20"/>
      <c r="F106" s="29">
        <f>G106+H106+I106</f>
        <v>20</v>
      </c>
      <c r="G106" s="30"/>
      <c r="H106" s="30"/>
      <c r="I106" s="30">
        <v>20</v>
      </c>
      <c r="J106" s="29">
        <f>K106+L106+M106</f>
        <v>15</v>
      </c>
      <c r="K106" s="30"/>
      <c r="L106" s="30"/>
      <c r="M106" s="30">
        <v>15</v>
      </c>
      <c r="N106" s="32">
        <f t="shared" si="2"/>
        <v>75</v>
      </c>
    </row>
    <row r="107" spans="1:14" ht="61.5" customHeight="1">
      <c r="A107" s="19" t="s">
        <v>248</v>
      </c>
      <c r="B107" s="74" t="s">
        <v>244</v>
      </c>
      <c r="C107" s="20"/>
      <c r="D107" s="20"/>
      <c r="E107" s="20"/>
      <c r="F107" s="29">
        <f>G107+H107+I107</f>
        <v>17.9</v>
      </c>
      <c r="G107" s="30"/>
      <c r="H107" s="30"/>
      <c r="I107" s="30">
        <v>17.9</v>
      </c>
      <c r="J107" s="29">
        <f>K107+L107+M107</f>
        <v>12.9</v>
      </c>
      <c r="K107" s="30"/>
      <c r="L107" s="30"/>
      <c r="M107" s="30">
        <v>12.9</v>
      </c>
      <c r="N107" s="32">
        <f t="shared" si="2"/>
        <v>72.06703910614526</v>
      </c>
    </row>
    <row r="108" spans="1:14" ht="45.75" customHeight="1">
      <c r="A108" s="19" t="s">
        <v>299</v>
      </c>
      <c r="B108" s="74" t="s">
        <v>295</v>
      </c>
      <c r="C108" s="20"/>
      <c r="D108" s="20"/>
      <c r="E108" s="20"/>
      <c r="F108" s="29">
        <f>G108+H108+I108</f>
        <v>330</v>
      </c>
      <c r="G108" s="30"/>
      <c r="H108" s="30">
        <v>280.5</v>
      </c>
      <c r="I108" s="30">
        <v>49.5</v>
      </c>
      <c r="J108" s="29">
        <f>K108+L108+M108</f>
        <v>0</v>
      </c>
      <c r="K108" s="30"/>
      <c r="L108" s="30"/>
      <c r="M108" s="30"/>
      <c r="N108" s="32">
        <f t="shared" si="2"/>
        <v>0</v>
      </c>
    </row>
    <row r="109" spans="1:14" ht="120" customHeight="1">
      <c r="A109" s="23" t="s">
        <v>59</v>
      </c>
      <c r="B109" s="14" t="s">
        <v>155</v>
      </c>
      <c r="C109" s="25">
        <f>F109</f>
        <v>2825</v>
      </c>
      <c r="D109" s="25">
        <f>J109</f>
        <v>2770.6</v>
      </c>
      <c r="E109" s="25">
        <f>D109/C109*100</f>
        <v>98.07433628318584</v>
      </c>
      <c r="F109" s="27">
        <f t="shared" si="14"/>
        <v>2825</v>
      </c>
      <c r="G109" s="27">
        <f>G111+G110</f>
        <v>0</v>
      </c>
      <c r="H109" s="27">
        <f aca="true" t="shared" si="28" ref="H109:M109">H111+H110</f>
        <v>1387.5</v>
      </c>
      <c r="I109" s="27">
        <f t="shared" si="28"/>
        <v>1437.5</v>
      </c>
      <c r="J109" s="27">
        <f t="shared" si="28"/>
        <v>2770.6</v>
      </c>
      <c r="K109" s="27">
        <f t="shared" si="28"/>
        <v>0</v>
      </c>
      <c r="L109" s="27">
        <f t="shared" si="28"/>
        <v>1364.1</v>
      </c>
      <c r="M109" s="27">
        <f t="shared" si="28"/>
        <v>1406.5</v>
      </c>
      <c r="N109" s="35">
        <f t="shared" si="2"/>
        <v>98.07433628318584</v>
      </c>
    </row>
    <row r="110" spans="1:14" ht="60" customHeight="1">
      <c r="A110" s="65" t="s">
        <v>210</v>
      </c>
      <c r="B110" s="22" t="s">
        <v>232</v>
      </c>
      <c r="C110" s="56"/>
      <c r="D110" s="56"/>
      <c r="E110" s="56"/>
      <c r="F110" s="33">
        <f t="shared" si="14"/>
        <v>15</v>
      </c>
      <c r="G110" s="54"/>
      <c r="H110" s="54"/>
      <c r="I110" s="54">
        <v>15</v>
      </c>
      <c r="J110" s="29">
        <f aca="true" t="shared" si="29" ref="J110:J115">K110+L110+M110</f>
        <v>7.5</v>
      </c>
      <c r="K110" s="54"/>
      <c r="L110" s="54"/>
      <c r="M110" s="54">
        <v>7.5</v>
      </c>
      <c r="N110" s="32">
        <f t="shared" si="2"/>
        <v>50</v>
      </c>
    </row>
    <row r="111" spans="1:14" ht="66" customHeight="1">
      <c r="A111" s="19" t="s">
        <v>249</v>
      </c>
      <c r="B111" s="22" t="s">
        <v>156</v>
      </c>
      <c r="C111" s="20"/>
      <c r="D111" s="20"/>
      <c r="E111" s="20"/>
      <c r="F111" s="29">
        <f t="shared" si="14"/>
        <v>2810</v>
      </c>
      <c r="G111" s="30"/>
      <c r="H111" s="30">
        <v>1387.5</v>
      </c>
      <c r="I111" s="30">
        <v>1422.5</v>
      </c>
      <c r="J111" s="29">
        <f t="shared" si="29"/>
        <v>2763.1</v>
      </c>
      <c r="K111" s="30"/>
      <c r="L111" s="30">
        <v>1364.1</v>
      </c>
      <c r="M111" s="30">
        <v>1399</v>
      </c>
      <c r="N111" s="61">
        <f t="shared" si="2"/>
        <v>98.33096085409252</v>
      </c>
    </row>
    <row r="112" spans="1:14" ht="106.5" customHeight="1">
      <c r="A112" s="66" t="s">
        <v>250</v>
      </c>
      <c r="B112" s="81" t="s">
        <v>245</v>
      </c>
      <c r="C112" s="52"/>
      <c r="D112" s="52"/>
      <c r="E112" s="52"/>
      <c r="F112" s="40">
        <f t="shared" si="14"/>
        <v>100</v>
      </c>
      <c r="G112" s="40">
        <f aca="true" t="shared" si="30" ref="G112:M114">G113</f>
        <v>0</v>
      </c>
      <c r="H112" s="40">
        <f t="shared" si="30"/>
        <v>0</v>
      </c>
      <c r="I112" s="40">
        <f t="shared" si="30"/>
        <v>100</v>
      </c>
      <c r="J112" s="40">
        <f t="shared" si="29"/>
        <v>1.8</v>
      </c>
      <c r="K112" s="40">
        <f t="shared" si="30"/>
        <v>0</v>
      </c>
      <c r="L112" s="40">
        <f t="shared" si="30"/>
        <v>0</v>
      </c>
      <c r="M112" s="40">
        <f t="shared" si="30"/>
        <v>1.8</v>
      </c>
      <c r="N112" s="28">
        <f t="shared" si="2"/>
        <v>1.8000000000000003</v>
      </c>
    </row>
    <row r="113" spans="1:14" ht="54" customHeight="1">
      <c r="A113" s="19" t="s">
        <v>251</v>
      </c>
      <c r="B113" s="74" t="s">
        <v>280</v>
      </c>
      <c r="C113" s="20"/>
      <c r="D113" s="20"/>
      <c r="E113" s="20"/>
      <c r="F113" s="29">
        <f t="shared" si="14"/>
        <v>100</v>
      </c>
      <c r="G113" s="30"/>
      <c r="H113" s="30"/>
      <c r="I113" s="30">
        <v>100</v>
      </c>
      <c r="J113" s="29">
        <f t="shared" si="29"/>
        <v>1.8</v>
      </c>
      <c r="K113" s="30"/>
      <c r="L113" s="30"/>
      <c r="M113" s="30">
        <v>1.8</v>
      </c>
      <c r="N113" s="61">
        <f t="shared" si="2"/>
        <v>1.8000000000000003</v>
      </c>
    </row>
    <row r="114" spans="1:14" ht="107.25" customHeight="1">
      <c r="A114" s="66" t="s">
        <v>297</v>
      </c>
      <c r="B114" s="75" t="s">
        <v>296</v>
      </c>
      <c r="C114" s="52"/>
      <c r="D114" s="52"/>
      <c r="E114" s="52"/>
      <c r="F114" s="40">
        <f>G114+H114+I114</f>
        <v>500</v>
      </c>
      <c r="G114" s="40">
        <f t="shared" si="30"/>
        <v>0</v>
      </c>
      <c r="H114" s="40">
        <f t="shared" si="30"/>
        <v>0</v>
      </c>
      <c r="I114" s="40">
        <f t="shared" si="30"/>
        <v>500</v>
      </c>
      <c r="J114" s="40">
        <f t="shared" si="29"/>
        <v>278</v>
      </c>
      <c r="K114" s="40">
        <f t="shared" si="30"/>
        <v>0</v>
      </c>
      <c r="L114" s="40">
        <f t="shared" si="30"/>
        <v>0</v>
      </c>
      <c r="M114" s="40">
        <f t="shared" si="30"/>
        <v>278</v>
      </c>
      <c r="N114" s="28">
        <f>J114/F114*100</f>
        <v>55.60000000000001</v>
      </c>
    </row>
    <row r="115" spans="1:14" ht="46.5" customHeight="1">
      <c r="A115" s="19" t="s">
        <v>298</v>
      </c>
      <c r="B115" s="74" t="s">
        <v>243</v>
      </c>
      <c r="C115" s="20"/>
      <c r="D115" s="20"/>
      <c r="E115" s="20"/>
      <c r="F115" s="29">
        <f t="shared" si="14"/>
        <v>500</v>
      </c>
      <c r="G115" s="30"/>
      <c r="H115" s="30"/>
      <c r="I115" s="30">
        <v>500</v>
      </c>
      <c r="J115" s="29">
        <f t="shared" si="29"/>
        <v>278</v>
      </c>
      <c r="K115" s="30"/>
      <c r="L115" s="30"/>
      <c r="M115" s="30">
        <v>278</v>
      </c>
      <c r="N115" s="61">
        <f t="shared" si="2"/>
        <v>55.60000000000001</v>
      </c>
    </row>
    <row r="116" spans="1:14" ht="66.75" customHeight="1">
      <c r="A116" s="46">
        <v>8</v>
      </c>
      <c r="B116" s="47" t="s">
        <v>157</v>
      </c>
      <c r="C116" s="36">
        <f>F116</f>
        <v>20041.5</v>
      </c>
      <c r="D116" s="36">
        <f>J116</f>
        <v>4646</v>
      </c>
      <c r="E116" s="36">
        <f>D116/C116*100</f>
        <v>23.181897562557694</v>
      </c>
      <c r="F116" s="38">
        <f t="shared" si="14"/>
        <v>20041.5</v>
      </c>
      <c r="G116" s="38">
        <f>G117+G119+G121+G123+G126</f>
        <v>3638.7</v>
      </c>
      <c r="H116" s="51">
        <f aca="true" t="shared" si="31" ref="H116:M116">H117+H119+H121+H123+H126</f>
        <v>12086.9</v>
      </c>
      <c r="I116" s="51">
        <f t="shared" si="31"/>
        <v>4315.9</v>
      </c>
      <c r="J116" s="78">
        <f t="shared" si="31"/>
        <v>4646</v>
      </c>
      <c r="K116" s="51">
        <f t="shared" si="31"/>
        <v>1898.2</v>
      </c>
      <c r="L116" s="51">
        <f t="shared" si="31"/>
        <v>148.5</v>
      </c>
      <c r="M116" s="51">
        <f t="shared" si="31"/>
        <v>2599.3</v>
      </c>
      <c r="N116" s="39">
        <f t="shared" si="2"/>
        <v>23.181897562557694</v>
      </c>
    </row>
    <row r="117" spans="1:14" ht="102.75" customHeight="1" hidden="1">
      <c r="A117" s="23" t="s">
        <v>63</v>
      </c>
      <c r="B117" s="14" t="s">
        <v>158</v>
      </c>
      <c r="C117" s="25"/>
      <c r="D117" s="25"/>
      <c r="E117" s="25"/>
      <c r="F117" s="27">
        <f t="shared" si="14"/>
        <v>0</v>
      </c>
      <c r="G117" s="27">
        <f>G118</f>
        <v>0</v>
      </c>
      <c r="H117" s="27">
        <f>H118</f>
        <v>0</v>
      </c>
      <c r="I117" s="27">
        <f>I118</f>
        <v>0</v>
      </c>
      <c r="J117" s="27">
        <f aca="true" t="shared" si="32" ref="J117:J147">K117+L117+M117</f>
        <v>0</v>
      </c>
      <c r="K117" s="27"/>
      <c r="L117" s="27"/>
      <c r="M117" s="27"/>
      <c r="N117" s="35"/>
    </row>
    <row r="118" spans="1:14" ht="66" customHeight="1" hidden="1">
      <c r="A118" s="19" t="s">
        <v>211</v>
      </c>
      <c r="B118" s="22" t="s">
        <v>159</v>
      </c>
      <c r="C118" s="20"/>
      <c r="D118" s="20"/>
      <c r="E118" s="20"/>
      <c r="F118" s="29">
        <f t="shared" si="14"/>
        <v>0</v>
      </c>
      <c r="G118" s="30"/>
      <c r="H118" s="30"/>
      <c r="I118" s="30">
        <v>0</v>
      </c>
      <c r="J118" s="29">
        <f t="shared" si="32"/>
        <v>0</v>
      </c>
      <c r="K118" s="30"/>
      <c r="L118" s="30"/>
      <c r="M118" s="30"/>
      <c r="N118" s="32" t="e">
        <f t="shared" si="2"/>
        <v>#DIV/0!</v>
      </c>
    </row>
    <row r="119" spans="1:14" ht="48" customHeight="1">
      <c r="A119" s="23" t="s">
        <v>63</v>
      </c>
      <c r="B119" s="24" t="s">
        <v>60</v>
      </c>
      <c r="C119" s="25">
        <f>F119</f>
        <v>300</v>
      </c>
      <c r="D119" s="25">
        <f>J119</f>
        <v>193.8</v>
      </c>
      <c r="E119" s="25">
        <f>D119/C119*100</f>
        <v>64.60000000000001</v>
      </c>
      <c r="F119" s="27">
        <f t="shared" si="14"/>
        <v>300</v>
      </c>
      <c r="G119" s="27">
        <f>G120</f>
        <v>0</v>
      </c>
      <c r="H119" s="27">
        <f aca="true" t="shared" si="33" ref="H119:M119">H120</f>
        <v>0</v>
      </c>
      <c r="I119" s="27">
        <f t="shared" si="33"/>
        <v>300</v>
      </c>
      <c r="J119" s="27">
        <f t="shared" si="32"/>
        <v>193.8</v>
      </c>
      <c r="K119" s="27">
        <f t="shared" si="33"/>
        <v>0</v>
      </c>
      <c r="L119" s="27">
        <f t="shared" si="33"/>
        <v>0</v>
      </c>
      <c r="M119" s="27">
        <f t="shared" si="33"/>
        <v>193.8</v>
      </c>
      <c r="N119" s="35">
        <f t="shared" si="2"/>
        <v>64.60000000000001</v>
      </c>
    </row>
    <row r="120" spans="1:14" ht="79.5" customHeight="1">
      <c r="A120" s="19" t="s">
        <v>211</v>
      </c>
      <c r="B120" s="22" t="s">
        <v>160</v>
      </c>
      <c r="C120" s="20"/>
      <c r="D120" s="20"/>
      <c r="E120" s="20"/>
      <c r="F120" s="29">
        <f t="shared" si="14"/>
        <v>300</v>
      </c>
      <c r="G120" s="30"/>
      <c r="H120" s="30">
        <v>0</v>
      </c>
      <c r="I120" s="30">
        <v>300</v>
      </c>
      <c r="J120" s="29">
        <f t="shared" si="32"/>
        <v>193.8</v>
      </c>
      <c r="K120" s="30"/>
      <c r="L120" s="30"/>
      <c r="M120" s="30">
        <v>193.8</v>
      </c>
      <c r="N120" s="32">
        <f t="shared" si="2"/>
        <v>64.60000000000001</v>
      </c>
    </row>
    <row r="121" spans="1:14" ht="31.5" customHeight="1">
      <c r="A121" s="23" t="s">
        <v>64</v>
      </c>
      <c r="B121" s="24" t="s">
        <v>61</v>
      </c>
      <c r="C121" s="25">
        <f>F121</f>
        <v>739.5</v>
      </c>
      <c r="D121" s="25">
        <f>J121</f>
        <v>513.6999999999999</v>
      </c>
      <c r="E121" s="25">
        <f>D121/C121*100</f>
        <v>69.46585530764028</v>
      </c>
      <c r="F121" s="27">
        <f aca="true" t="shared" si="34" ref="F121:F129">G121+H121+I121</f>
        <v>739.5</v>
      </c>
      <c r="G121" s="27">
        <f>G122</f>
        <v>0</v>
      </c>
      <c r="H121" s="27">
        <f aca="true" t="shared" si="35" ref="H121:M121">H122</f>
        <v>139.5</v>
      </c>
      <c r="I121" s="27">
        <f t="shared" si="35"/>
        <v>600</v>
      </c>
      <c r="J121" s="27">
        <f t="shared" si="32"/>
        <v>513.6999999999999</v>
      </c>
      <c r="K121" s="27">
        <f t="shared" si="35"/>
        <v>0</v>
      </c>
      <c r="L121" s="27">
        <f t="shared" si="35"/>
        <v>27.3</v>
      </c>
      <c r="M121" s="27">
        <f t="shared" si="35"/>
        <v>486.4</v>
      </c>
      <c r="N121" s="35">
        <f t="shared" si="2"/>
        <v>69.46585530764028</v>
      </c>
    </row>
    <row r="122" spans="1:14" ht="64.5" customHeight="1">
      <c r="A122" s="19" t="s">
        <v>212</v>
      </c>
      <c r="B122" s="22" t="s">
        <v>161</v>
      </c>
      <c r="C122" s="20"/>
      <c r="D122" s="20"/>
      <c r="E122" s="20"/>
      <c r="F122" s="29">
        <f t="shared" si="34"/>
        <v>739.5</v>
      </c>
      <c r="G122" s="30"/>
      <c r="H122" s="30">
        <v>139.5</v>
      </c>
      <c r="I122" s="30">
        <v>600</v>
      </c>
      <c r="J122" s="29">
        <f t="shared" si="32"/>
        <v>513.6999999999999</v>
      </c>
      <c r="K122" s="30"/>
      <c r="L122" s="30">
        <v>27.3</v>
      </c>
      <c r="M122" s="58">
        <v>486.4</v>
      </c>
      <c r="N122" s="32">
        <f t="shared" si="2"/>
        <v>69.46585530764028</v>
      </c>
    </row>
    <row r="123" spans="1:14" ht="36" customHeight="1">
      <c r="A123" s="23" t="s">
        <v>65</v>
      </c>
      <c r="B123" s="24" t="s">
        <v>62</v>
      </c>
      <c r="C123" s="25">
        <f>F123</f>
        <v>19002</v>
      </c>
      <c r="D123" s="25">
        <f>J123</f>
        <v>3938.5</v>
      </c>
      <c r="E123" s="25">
        <f>D123/C123*100</f>
        <v>20.726765603620674</v>
      </c>
      <c r="F123" s="55">
        <f t="shared" si="34"/>
        <v>19002</v>
      </c>
      <c r="G123" s="27">
        <f>G124+G125</f>
        <v>3638.7</v>
      </c>
      <c r="H123" s="27">
        <f aca="true" t="shared" si="36" ref="H123:M123">H124+H125</f>
        <v>11947.4</v>
      </c>
      <c r="I123" s="27">
        <f t="shared" si="36"/>
        <v>3415.9</v>
      </c>
      <c r="J123" s="27">
        <f t="shared" si="36"/>
        <v>3938.5</v>
      </c>
      <c r="K123" s="27">
        <f t="shared" si="36"/>
        <v>1898.2</v>
      </c>
      <c r="L123" s="27">
        <f t="shared" si="36"/>
        <v>121.2</v>
      </c>
      <c r="M123" s="27">
        <f t="shared" si="36"/>
        <v>1919.1</v>
      </c>
      <c r="N123" s="35">
        <f t="shared" si="2"/>
        <v>20.726765603620674</v>
      </c>
    </row>
    <row r="124" spans="1:14" ht="36" customHeight="1">
      <c r="A124" s="19" t="s">
        <v>213</v>
      </c>
      <c r="B124" s="22" t="s">
        <v>235</v>
      </c>
      <c r="C124" s="56"/>
      <c r="D124" s="56"/>
      <c r="E124" s="56"/>
      <c r="F124" s="33">
        <f t="shared" si="34"/>
        <v>4077</v>
      </c>
      <c r="G124" s="54">
        <v>3638.7</v>
      </c>
      <c r="H124" s="54">
        <v>232.3</v>
      </c>
      <c r="I124" s="54">
        <v>206</v>
      </c>
      <c r="J124" s="33">
        <f t="shared" si="32"/>
        <v>2105.9</v>
      </c>
      <c r="K124" s="54">
        <v>1898.2</v>
      </c>
      <c r="L124" s="54">
        <v>121.2</v>
      </c>
      <c r="M124" s="54">
        <v>86.5</v>
      </c>
      <c r="N124" s="32">
        <f t="shared" si="2"/>
        <v>51.65317635516311</v>
      </c>
    </row>
    <row r="125" spans="1:14" ht="94.5" customHeight="1">
      <c r="A125" s="19" t="s">
        <v>252</v>
      </c>
      <c r="B125" s="22" t="s">
        <v>162</v>
      </c>
      <c r="C125" s="20"/>
      <c r="D125" s="20"/>
      <c r="E125" s="20"/>
      <c r="F125" s="29">
        <f t="shared" si="34"/>
        <v>14925</v>
      </c>
      <c r="G125" s="30"/>
      <c r="H125" s="43">
        <v>11715.1</v>
      </c>
      <c r="I125" s="30">
        <v>3209.9</v>
      </c>
      <c r="J125" s="29">
        <f t="shared" si="32"/>
        <v>1832.6</v>
      </c>
      <c r="K125" s="30"/>
      <c r="L125" s="64">
        <v>0</v>
      </c>
      <c r="M125" s="30">
        <v>1832.6</v>
      </c>
      <c r="N125" s="32">
        <f t="shared" si="2"/>
        <v>12.278726968174205</v>
      </c>
    </row>
    <row r="126" spans="1:14" ht="110.25" customHeight="1" hidden="1">
      <c r="A126" s="23" t="s">
        <v>275</v>
      </c>
      <c r="B126" s="75" t="s">
        <v>269</v>
      </c>
      <c r="C126" s="76" t="s">
        <v>270</v>
      </c>
      <c r="D126" s="76" t="s">
        <v>271</v>
      </c>
      <c r="E126" s="76" t="s">
        <v>272</v>
      </c>
      <c r="F126" s="40">
        <f t="shared" si="34"/>
        <v>0</v>
      </c>
      <c r="G126" s="40">
        <f>G127</f>
        <v>0</v>
      </c>
      <c r="H126" s="40">
        <f aca="true" t="shared" si="37" ref="H126:M126">H127</f>
        <v>0</v>
      </c>
      <c r="I126" s="40">
        <f t="shared" si="37"/>
        <v>0</v>
      </c>
      <c r="J126" s="40">
        <f t="shared" si="37"/>
        <v>0</v>
      </c>
      <c r="K126" s="40">
        <f t="shared" si="37"/>
        <v>0</v>
      </c>
      <c r="L126" s="40">
        <f t="shared" si="37"/>
        <v>0</v>
      </c>
      <c r="M126" s="40">
        <f t="shared" si="37"/>
        <v>0</v>
      </c>
      <c r="N126" s="35" t="e">
        <f t="shared" si="2"/>
        <v>#DIV/0!</v>
      </c>
    </row>
    <row r="127" spans="1:14" ht="84.75" customHeight="1" hidden="1">
      <c r="A127" s="19" t="s">
        <v>276</v>
      </c>
      <c r="B127" s="74" t="s">
        <v>273</v>
      </c>
      <c r="C127" s="73" t="s">
        <v>270</v>
      </c>
      <c r="D127" s="73" t="s">
        <v>271</v>
      </c>
      <c r="E127" s="73" t="s">
        <v>274</v>
      </c>
      <c r="F127" s="29">
        <f t="shared" si="34"/>
        <v>0</v>
      </c>
      <c r="G127" s="64"/>
      <c r="H127" s="43">
        <v>0</v>
      </c>
      <c r="I127" s="30"/>
      <c r="J127" s="40">
        <f t="shared" si="32"/>
        <v>0</v>
      </c>
      <c r="K127" s="30"/>
      <c r="L127" s="30">
        <v>0</v>
      </c>
      <c r="M127" s="30"/>
      <c r="N127" s="32" t="e">
        <f t="shared" si="2"/>
        <v>#DIV/0!</v>
      </c>
    </row>
    <row r="128" spans="1:14" ht="52.5" customHeight="1">
      <c r="A128" s="46">
        <v>9</v>
      </c>
      <c r="B128" s="79" t="s">
        <v>281</v>
      </c>
      <c r="C128" s="36">
        <f>F128</f>
        <v>3540</v>
      </c>
      <c r="D128" s="36">
        <f>J128</f>
        <v>2360</v>
      </c>
      <c r="E128" s="36">
        <f>D128/C128*100</f>
        <v>66.66666666666666</v>
      </c>
      <c r="F128" s="38">
        <f t="shared" si="34"/>
        <v>3540</v>
      </c>
      <c r="G128" s="38">
        <f>G129+G131+G133</f>
        <v>0</v>
      </c>
      <c r="H128" s="38">
        <f>H129+H131+H133</f>
        <v>0</v>
      </c>
      <c r="I128" s="38">
        <f>I129+I131+I133</f>
        <v>3540</v>
      </c>
      <c r="J128" s="38">
        <f t="shared" si="32"/>
        <v>2360</v>
      </c>
      <c r="K128" s="38">
        <f>K129+K131+K133</f>
        <v>0</v>
      </c>
      <c r="L128" s="38">
        <f>L129+L131+L133</f>
        <v>0</v>
      </c>
      <c r="M128" s="38">
        <f>M129+M131+M133</f>
        <v>2360</v>
      </c>
      <c r="N128" s="39">
        <f t="shared" si="2"/>
        <v>66.66666666666666</v>
      </c>
    </row>
    <row r="129" spans="1:14" ht="0.75" customHeight="1" hidden="1">
      <c r="A129" s="23" t="s">
        <v>66</v>
      </c>
      <c r="B129" s="24" t="s">
        <v>68</v>
      </c>
      <c r="C129" s="25">
        <f>F129</f>
        <v>0</v>
      </c>
      <c r="D129" s="25">
        <f>J129</f>
        <v>0</v>
      </c>
      <c r="E129" s="25" t="e">
        <f>D129/C129*100</f>
        <v>#DIV/0!</v>
      </c>
      <c r="F129" s="27">
        <f t="shared" si="34"/>
        <v>0</v>
      </c>
      <c r="G129" s="27">
        <f aca="true" t="shared" si="38" ref="G129:M129">G130</f>
        <v>0</v>
      </c>
      <c r="H129" s="27">
        <f t="shared" si="38"/>
        <v>0</v>
      </c>
      <c r="I129" s="27">
        <f t="shared" si="38"/>
        <v>0</v>
      </c>
      <c r="J129" s="27">
        <f t="shared" si="38"/>
        <v>0</v>
      </c>
      <c r="K129" s="27">
        <f t="shared" si="38"/>
        <v>0</v>
      </c>
      <c r="L129" s="27">
        <f t="shared" si="38"/>
        <v>0</v>
      </c>
      <c r="M129" s="27">
        <f t="shared" si="38"/>
        <v>0</v>
      </c>
      <c r="N129" s="35" t="e">
        <f t="shared" si="2"/>
        <v>#DIV/0!</v>
      </c>
    </row>
    <row r="130" spans="1:14" ht="78.75" customHeight="1" hidden="1">
      <c r="A130" s="19" t="s">
        <v>214</v>
      </c>
      <c r="B130" s="22" t="s">
        <v>163</v>
      </c>
      <c r="C130" s="20"/>
      <c r="D130" s="20"/>
      <c r="E130" s="20"/>
      <c r="F130" s="29">
        <f aca="true" t="shared" si="39" ref="F130:F138">G130+H130+I130</f>
        <v>0</v>
      </c>
      <c r="G130" s="30"/>
      <c r="H130" s="30"/>
      <c r="I130" s="30"/>
      <c r="J130" s="29">
        <f t="shared" si="32"/>
        <v>0</v>
      </c>
      <c r="K130" s="30"/>
      <c r="L130" s="30"/>
      <c r="M130" s="30"/>
      <c r="N130" s="32" t="e">
        <f t="shared" si="2"/>
        <v>#DIV/0!</v>
      </c>
    </row>
    <row r="131" spans="1:14" ht="38.25" customHeight="1" hidden="1">
      <c r="A131" s="66" t="s">
        <v>67</v>
      </c>
      <c r="B131" s="24" t="s">
        <v>69</v>
      </c>
      <c r="C131" s="12">
        <f>F131</f>
        <v>0</v>
      </c>
      <c r="D131" s="12">
        <f>J131</f>
        <v>0</v>
      </c>
      <c r="E131" s="12" t="e">
        <f>D131/C131*100</f>
        <v>#DIV/0!</v>
      </c>
      <c r="F131" s="27">
        <f t="shared" si="39"/>
        <v>0</v>
      </c>
      <c r="G131" s="27"/>
      <c r="H131" s="27"/>
      <c r="I131" s="27">
        <f>I132</f>
        <v>0</v>
      </c>
      <c r="J131" s="27">
        <f t="shared" si="32"/>
        <v>0</v>
      </c>
      <c r="K131" s="27"/>
      <c r="L131" s="27"/>
      <c r="M131" s="27"/>
      <c r="N131" s="35" t="e">
        <f t="shared" si="2"/>
        <v>#DIV/0!</v>
      </c>
    </row>
    <row r="132" spans="1:14" ht="60.75" customHeight="1" hidden="1">
      <c r="A132" s="4" t="s">
        <v>215</v>
      </c>
      <c r="B132" s="60" t="s">
        <v>246</v>
      </c>
      <c r="C132" s="62"/>
      <c r="D132" s="62"/>
      <c r="E132" s="62"/>
      <c r="F132" s="63">
        <f>G132+H132+I132</f>
        <v>0</v>
      </c>
      <c r="G132" s="63"/>
      <c r="H132" s="63"/>
      <c r="I132" s="63">
        <v>0</v>
      </c>
      <c r="J132" s="63">
        <f>-K132+L132+M132</f>
        <v>0</v>
      </c>
      <c r="K132" s="63"/>
      <c r="L132" s="63"/>
      <c r="M132" s="63"/>
      <c r="N132" s="32" t="e">
        <f t="shared" si="2"/>
        <v>#DIV/0!</v>
      </c>
    </row>
    <row r="133" spans="1:14" ht="67.5" customHeight="1">
      <c r="A133" s="23" t="s">
        <v>66</v>
      </c>
      <c r="B133" s="24" t="s">
        <v>70</v>
      </c>
      <c r="C133" s="25">
        <f>F133</f>
        <v>3540</v>
      </c>
      <c r="D133" s="25">
        <f>J133</f>
        <v>2360</v>
      </c>
      <c r="E133" s="25">
        <f>D133/C133*100</f>
        <v>66.66666666666666</v>
      </c>
      <c r="F133" s="27">
        <f t="shared" si="39"/>
        <v>3540</v>
      </c>
      <c r="G133" s="27">
        <f>G134</f>
        <v>0</v>
      </c>
      <c r="H133" s="27">
        <f aca="true" t="shared" si="40" ref="H133:M133">H134</f>
        <v>0</v>
      </c>
      <c r="I133" s="27">
        <f t="shared" si="40"/>
        <v>3540</v>
      </c>
      <c r="J133" s="27">
        <f t="shared" si="32"/>
        <v>2360</v>
      </c>
      <c r="K133" s="27">
        <f t="shared" si="40"/>
        <v>0</v>
      </c>
      <c r="L133" s="27">
        <f t="shared" si="40"/>
        <v>0</v>
      </c>
      <c r="M133" s="27">
        <f t="shared" si="40"/>
        <v>2360</v>
      </c>
      <c r="N133" s="28">
        <f t="shared" si="2"/>
        <v>66.66666666666666</v>
      </c>
    </row>
    <row r="134" spans="1:14" ht="63.75" customHeight="1">
      <c r="A134" s="19" t="s">
        <v>214</v>
      </c>
      <c r="B134" s="22" t="s">
        <v>164</v>
      </c>
      <c r="C134" s="20"/>
      <c r="D134" s="20"/>
      <c r="E134" s="20"/>
      <c r="F134" s="29">
        <f t="shared" si="39"/>
        <v>3540</v>
      </c>
      <c r="G134" s="30"/>
      <c r="H134" s="30"/>
      <c r="I134" s="30">
        <v>3540</v>
      </c>
      <c r="J134" s="29">
        <f t="shared" si="32"/>
        <v>2360</v>
      </c>
      <c r="K134" s="30"/>
      <c r="L134" s="30"/>
      <c r="M134" s="30">
        <v>2360</v>
      </c>
      <c r="N134" s="32">
        <f t="shared" si="2"/>
        <v>66.66666666666666</v>
      </c>
    </row>
    <row r="135" spans="1:14" ht="41.25" customHeight="1">
      <c r="A135" s="46">
        <v>10</v>
      </c>
      <c r="B135" s="47" t="s">
        <v>17</v>
      </c>
      <c r="C135" s="36">
        <f>F135</f>
        <v>321760.7</v>
      </c>
      <c r="D135" s="36">
        <f>J135</f>
        <v>215165.6</v>
      </c>
      <c r="E135" s="36">
        <f>D135/C135*100</f>
        <v>66.87131150572459</v>
      </c>
      <c r="F135" s="38">
        <f t="shared" si="39"/>
        <v>321760.7</v>
      </c>
      <c r="G135" s="38">
        <f>G136+G139+G141</f>
        <v>92957.6</v>
      </c>
      <c r="H135" s="68">
        <f aca="true" t="shared" si="41" ref="H135:M135">H136+H139+H141</f>
        <v>165093</v>
      </c>
      <c r="I135" s="68">
        <f t="shared" si="41"/>
        <v>63710.1</v>
      </c>
      <c r="J135" s="78">
        <f t="shared" si="41"/>
        <v>215165.6</v>
      </c>
      <c r="K135" s="68">
        <f t="shared" si="41"/>
        <v>85217.8</v>
      </c>
      <c r="L135" s="68">
        <f t="shared" si="41"/>
        <v>91305.9</v>
      </c>
      <c r="M135" s="68">
        <f t="shared" si="41"/>
        <v>38641.9</v>
      </c>
      <c r="N135" s="39">
        <f t="shared" si="2"/>
        <v>66.87131150572459</v>
      </c>
    </row>
    <row r="136" spans="1:14" ht="28.5" customHeight="1">
      <c r="A136" s="23" t="s">
        <v>78</v>
      </c>
      <c r="B136" s="24" t="s">
        <v>71</v>
      </c>
      <c r="C136" s="25">
        <f>F136</f>
        <v>94509.29999999999</v>
      </c>
      <c r="D136" s="25">
        <f>J136</f>
        <v>41879.5</v>
      </c>
      <c r="E136" s="25">
        <f>D136/C136*100</f>
        <v>44.312570297314664</v>
      </c>
      <c r="F136" s="27">
        <f t="shared" si="39"/>
        <v>94509.29999999999</v>
      </c>
      <c r="G136" s="27">
        <f>G137+G138</f>
        <v>0</v>
      </c>
      <c r="H136" s="27">
        <f aca="true" t="shared" si="42" ref="H136:M136">H137+H138</f>
        <v>56606.1</v>
      </c>
      <c r="I136" s="27">
        <f t="shared" si="42"/>
        <v>37903.2</v>
      </c>
      <c r="J136" s="27">
        <f t="shared" si="42"/>
        <v>41879.5</v>
      </c>
      <c r="K136" s="27">
        <f t="shared" si="42"/>
        <v>0</v>
      </c>
      <c r="L136" s="27">
        <f t="shared" si="42"/>
        <v>23131.6</v>
      </c>
      <c r="M136" s="27">
        <f t="shared" si="42"/>
        <v>18747.9</v>
      </c>
      <c r="N136" s="35">
        <f t="shared" si="2"/>
        <v>44.312570297314664</v>
      </c>
    </row>
    <row r="137" spans="1:14" ht="74.25" customHeight="1" hidden="1">
      <c r="A137" s="19" t="s">
        <v>216</v>
      </c>
      <c r="B137" s="45" t="s">
        <v>236</v>
      </c>
      <c r="C137" s="56"/>
      <c r="D137" s="56"/>
      <c r="E137" s="56"/>
      <c r="F137" s="29">
        <f t="shared" si="39"/>
        <v>0</v>
      </c>
      <c r="G137" s="43"/>
      <c r="H137" s="53"/>
      <c r="I137" s="53"/>
      <c r="J137" s="29">
        <f t="shared" si="32"/>
        <v>0</v>
      </c>
      <c r="K137" s="54"/>
      <c r="L137" s="53"/>
      <c r="M137" s="53"/>
      <c r="N137" s="32" t="e">
        <f t="shared" si="2"/>
        <v>#DIV/0!</v>
      </c>
    </row>
    <row r="138" spans="1:14" ht="46.5" customHeight="1">
      <c r="A138" s="19" t="s">
        <v>216</v>
      </c>
      <c r="B138" s="22" t="s">
        <v>165</v>
      </c>
      <c r="C138" s="20"/>
      <c r="D138" s="20"/>
      <c r="E138" s="20"/>
      <c r="F138" s="29">
        <f t="shared" si="39"/>
        <v>94509.29999999999</v>
      </c>
      <c r="G138" s="30">
        <v>0</v>
      </c>
      <c r="H138" s="30">
        <v>56606.1</v>
      </c>
      <c r="I138" s="30">
        <v>37903.2</v>
      </c>
      <c r="J138" s="29">
        <f t="shared" si="32"/>
        <v>41879.5</v>
      </c>
      <c r="K138" s="30"/>
      <c r="L138" s="30">
        <v>23131.6</v>
      </c>
      <c r="M138" s="30">
        <v>18747.9</v>
      </c>
      <c r="N138" s="32">
        <f t="shared" si="2"/>
        <v>44.312570297314664</v>
      </c>
    </row>
    <row r="139" spans="1:14" ht="31.5" customHeight="1">
      <c r="A139" s="23" t="s">
        <v>79</v>
      </c>
      <c r="B139" s="24" t="s">
        <v>72</v>
      </c>
      <c r="C139" s="25">
        <f>F139</f>
        <v>1268.9</v>
      </c>
      <c r="D139" s="25">
        <f>J139</f>
        <v>986.6</v>
      </c>
      <c r="E139" s="25">
        <f>D139/C139*100</f>
        <v>77.75238395460636</v>
      </c>
      <c r="F139" s="27">
        <f aca="true" t="shared" si="43" ref="F139:F169">G139+H139+I139</f>
        <v>1268.9</v>
      </c>
      <c r="G139" s="27">
        <f>G140</f>
        <v>0</v>
      </c>
      <c r="H139" s="27">
        <f aca="true" t="shared" si="44" ref="H139:M139">H140</f>
        <v>0</v>
      </c>
      <c r="I139" s="27">
        <f t="shared" si="44"/>
        <v>1268.9</v>
      </c>
      <c r="J139" s="27">
        <f t="shared" si="32"/>
        <v>986.6</v>
      </c>
      <c r="K139" s="27">
        <f t="shared" si="44"/>
        <v>0</v>
      </c>
      <c r="L139" s="27">
        <f t="shared" si="44"/>
        <v>0</v>
      </c>
      <c r="M139" s="27">
        <f t="shared" si="44"/>
        <v>986.6</v>
      </c>
      <c r="N139" s="35">
        <f t="shared" si="2"/>
        <v>77.75238395460636</v>
      </c>
    </row>
    <row r="140" spans="1:14" ht="48" customHeight="1">
      <c r="A140" s="19" t="s">
        <v>217</v>
      </c>
      <c r="B140" s="22" t="s">
        <v>166</v>
      </c>
      <c r="C140" s="20"/>
      <c r="D140" s="20"/>
      <c r="E140" s="20"/>
      <c r="F140" s="29">
        <f t="shared" si="43"/>
        <v>1268.9</v>
      </c>
      <c r="G140" s="30"/>
      <c r="H140" s="30"/>
      <c r="I140" s="30">
        <v>1268.9</v>
      </c>
      <c r="J140" s="29">
        <f t="shared" si="32"/>
        <v>986.6</v>
      </c>
      <c r="K140" s="30"/>
      <c r="L140" s="30"/>
      <c r="M140" s="30">
        <v>986.6</v>
      </c>
      <c r="N140" s="31">
        <f t="shared" si="2"/>
        <v>77.75238395460636</v>
      </c>
    </row>
    <row r="141" spans="1:14" ht="48" customHeight="1">
      <c r="A141" s="23" t="s">
        <v>262</v>
      </c>
      <c r="B141" s="14" t="s">
        <v>264</v>
      </c>
      <c r="C141" s="20"/>
      <c r="D141" s="20"/>
      <c r="E141" s="20"/>
      <c r="F141" s="40">
        <f t="shared" si="43"/>
        <v>225982.5</v>
      </c>
      <c r="G141" s="40">
        <f>G142</f>
        <v>92957.6</v>
      </c>
      <c r="H141" s="40">
        <f>H142</f>
        <v>108486.9</v>
      </c>
      <c r="I141" s="40">
        <f>I142</f>
        <v>24538</v>
      </c>
      <c r="J141" s="40">
        <f t="shared" si="32"/>
        <v>172299.5</v>
      </c>
      <c r="K141" s="40">
        <f>K142</f>
        <v>85217.8</v>
      </c>
      <c r="L141" s="40">
        <f>L142</f>
        <v>68174.3</v>
      </c>
      <c r="M141" s="40">
        <f>M142</f>
        <v>18907.4</v>
      </c>
      <c r="N141" s="35">
        <f t="shared" si="2"/>
        <v>76.24462071178077</v>
      </c>
    </row>
    <row r="142" spans="1:14" ht="32.25" customHeight="1">
      <c r="A142" s="19" t="s">
        <v>263</v>
      </c>
      <c r="B142" s="22" t="s">
        <v>264</v>
      </c>
      <c r="C142" s="20"/>
      <c r="D142" s="20"/>
      <c r="E142" s="20"/>
      <c r="F142" s="29">
        <f t="shared" si="43"/>
        <v>225982.5</v>
      </c>
      <c r="G142" s="30">
        <v>92957.6</v>
      </c>
      <c r="H142" s="30">
        <v>108486.9</v>
      </c>
      <c r="I142" s="30">
        <v>24538</v>
      </c>
      <c r="J142" s="29">
        <f t="shared" si="32"/>
        <v>172299.5</v>
      </c>
      <c r="K142" s="30">
        <v>85217.8</v>
      </c>
      <c r="L142" s="30">
        <v>68174.3</v>
      </c>
      <c r="M142" s="30">
        <v>18907.4</v>
      </c>
      <c r="N142" s="70">
        <f t="shared" si="2"/>
        <v>76.24462071178077</v>
      </c>
    </row>
    <row r="143" spans="1:14" ht="45.75" customHeight="1">
      <c r="A143" s="46">
        <v>11</v>
      </c>
      <c r="B143" s="47" t="s">
        <v>167</v>
      </c>
      <c r="C143" s="36">
        <f>F143</f>
        <v>39502.4</v>
      </c>
      <c r="D143" s="36">
        <f>J143</f>
        <v>164.8</v>
      </c>
      <c r="E143" s="36">
        <f>D143/C143*100</f>
        <v>0.4171898416298757</v>
      </c>
      <c r="F143" s="38">
        <f>G143+H143+I143</f>
        <v>39502.4</v>
      </c>
      <c r="G143" s="38">
        <f aca="true" t="shared" si="45" ref="G143:M143">G144+G146</f>
        <v>36581.4</v>
      </c>
      <c r="H143" s="98">
        <f t="shared" si="45"/>
        <v>2218.2</v>
      </c>
      <c r="I143" s="98">
        <f t="shared" si="45"/>
        <v>702.8</v>
      </c>
      <c r="J143" s="51">
        <f t="shared" si="45"/>
        <v>164.8</v>
      </c>
      <c r="K143" s="98">
        <f t="shared" si="45"/>
        <v>0</v>
      </c>
      <c r="L143" s="98">
        <f t="shared" si="45"/>
        <v>0</v>
      </c>
      <c r="M143" s="98">
        <f t="shared" si="45"/>
        <v>164.8</v>
      </c>
      <c r="N143" s="39">
        <f t="shared" si="2"/>
        <v>0.4171898416298757</v>
      </c>
    </row>
    <row r="144" spans="1:14" ht="95.25" customHeight="1">
      <c r="A144" s="23" t="s">
        <v>80</v>
      </c>
      <c r="B144" s="14" t="s">
        <v>168</v>
      </c>
      <c r="C144" s="25">
        <f>F144</f>
        <v>586</v>
      </c>
      <c r="D144" s="25">
        <f>J144</f>
        <v>164.8</v>
      </c>
      <c r="E144" s="25">
        <f>D144/C144*100</f>
        <v>28.122866894197955</v>
      </c>
      <c r="F144" s="27">
        <f t="shared" si="43"/>
        <v>586</v>
      </c>
      <c r="G144" s="27"/>
      <c r="H144" s="27"/>
      <c r="I144" s="27">
        <f>I145</f>
        <v>586</v>
      </c>
      <c r="J144" s="27">
        <f t="shared" si="32"/>
        <v>164.8</v>
      </c>
      <c r="K144" s="27">
        <f>K145</f>
        <v>0</v>
      </c>
      <c r="L144" s="27">
        <f>L145</f>
        <v>0</v>
      </c>
      <c r="M144" s="27">
        <f>M145</f>
        <v>164.8</v>
      </c>
      <c r="N144" s="35">
        <f t="shared" si="2"/>
        <v>28.122866894197955</v>
      </c>
    </row>
    <row r="145" spans="1:14" ht="94.5" customHeight="1">
      <c r="A145" s="19" t="s">
        <v>218</v>
      </c>
      <c r="B145" s="22" t="s">
        <v>169</v>
      </c>
      <c r="C145" s="20"/>
      <c r="D145" s="20"/>
      <c r="E145" s="20"/>
      <c r="F145" s="29">
        <f t="shared" si="43"/>
        <v>586</v>
      </c>
      <c r="G145" s="30"/>
      <c r="H145" s="30"/>
      <c r="I145" s="30">
        <v>586</v>
      </c>
      <c r="J145" s="29">
        <f t="shared" si="32"/>
        <v>164.8</v>
      </c>
      <c r="K145" s="30"/>
      <c r="L145" s="30"/>
      <c r="M145" s="30">
        <v>164.8</v>
      </c>
      <c r="N145" s="31">
        <f t="shared" si="2"/>
        <v>28.122866894197955</v>
      </c>
    </row>
    <row r="146" spans="1:14" ht="101.25" customHeight="1">
      <c r="A146" s="19" t="s">
        <v>240</v>
      </c>
      <c r="B146" s="14" t="s">
        <v>282</v>
      </c>
      <c r="C146" s="20"/>
      <c r="D146" s="20"/>
      <c r="E146" s="20"/>
      <c r="F146" s="27">
        <f t="shared" si="43"/>
        <v>38916.4</v>
      </c>
      <c r="G146" s="27">
        <f>G147</f>
        <v>36581.4</v>
      </c>
      <c r="H146" s="27">
        <f aca="true" t="shared" si="46" ref="H146:M146">H147</f>
        <v>2218.2</v>
      </c>
      <c r="I146" s="27">
        <f t="shared" si="46"/>
        <v>116.8</v>
      </c>
      <c r="J146" s="27">
        <f t="shared" si="46"/>
        <v>0</v>
      </c>
      <c r="K146" s="27">
        <f t="shared" si="46"/>
        <v>0</v>
      </c>
      <c r="L146" s="27">
        <f t="shared" si="46"/>
        <v>0</v>
      </c>
      <c r="M146" s="27">
        <f t="shared" si="46"/>
        <v>0</v>
      </c>
      <c r="N146" s="35">
        <f t="shared" si="2"/>
        <v>0</v>
      </c>
    </row>
    <row r="147" spans="1:14" ht="123.75" customHeight="1">
      <c r="A147" s="19" t="s">
        <v>241</v>
      </c>
      <c r="B147" s="22" t="s">
        <v>283</v>
      </c>
      <c r="C147" s="20"/>
      <c r="D147" s="20"/>
      <c r="E147" s="20"/>
      <c r="F147" s="29">
        <f t="shared" si="43"/>
        <v>38916.4</v>
      </c>
      <c r="G147" s="30">
        <v>36581.4</v>
      </c>
      <c r="H147" s="30">
        <v>2218.2</v>
      </c>
      <c r="I147" s="30">
        <v>116.8</v>
      </c>
      <c r="J147" s="29">
        <f t="shared" si="32"/>
        <v>0</v>
      </c>
      <c r="K147" s="30"/>
      <c r="L147" s="30"/>
      <c r="M147" s="30"/>
      <c r="N147" s="31">
        <f t="shared" si="2"/>
        <v>0</v>
      </c>
    </row>
    <row r="148" spans="1:14" ht="44.25" customHeight="1">
      <c r="A148" s="46">
        <v>12</v>
      </c>
      <c r="B148" s="47" t="s">
        <v>219</v>
      </c>
      <c r="C148" s="36">
        <f>F148</f>
        <v>41645.100000000006</v>
      </c>
      <c r="D148" s="36">
        <f>J148</f>
        <v>33833.1</v>
      </c>
      <c r="E148" s="36">
        <f>D148/C148*100</f>
        <v>81.24149059553223</v>
      </c>
      <c r="F148" s="38">
        <f t="shared" si="43"/>
        <v>41645.100000000006</v>
      </c>
      <c r="G148" s="38">
        <f>G149+G153+G155+G158</f>
        <v>2137.5</v>
      </c>
      <c r="H148" s="68">
        <f aca="true" t="shared" si="47" ref="H148:M148">H149+H153+H155+H158</f>
        <v>8712</v>
      </c>
      <c r="I148" s="68">
        <f t="shared" si="47"/>
        <v>30795.600000000002</v>
      </c>
      <c r="J148" s="78">
        <f t="shared" si="47"/>
        <v>33833.1</v>
      </c>
      <c r="K148" s="68">
        <f t="shared" si="47"/>
        <v>1865.2</v>
      </c>
      <c r="L148" s="68">
        <f t="shared" si="47"/>
        <v>7517.3</v>
      </c>
      <c r="M148" s="68">
        <f t="shared" si="47"/>
        <v>24450.6</v>
      </c>
      <c r="N148" s="39">
        <f t="shared" si="2"/>
        <v>81.24149059553223</v>
      </c>
    </row>
    <row r="149" spans="1:14" ht="50.25" customHeight="1">
      <c r="A149" s="23" t="s">
        <v>81</v>
      </c>
      <c r="B149" s="24" t="s">
        <v>73</v>
      </c>
      <c r="C149" s="25">
        <f>F149</f>
        <v>15411.2</v>
      </c>
      <c r="D149" s="25">
        <f>J149</f>
        <v>13649.699999999999</v>
      </c>
      <c r="E149" s="25">
        <f>D149/C149*100</f>
        <v>88.57000103820597</v>
      </c>
      <c r="F149" s="27">
        <f t="shared" si="43"/>
        <v>15411.2</v>
      </c>
      <c r="G149" s="27">
        <f>G150+G151+G152</f>
        <v>2137.5</v>
      </c>
      <c r="H149" s="27">
        <f aca="true" t="shared" si="48" ref="H149:M149">H150+H151+H152</f>
        <v>129.6</v>
      </c>
      <c r="I149" s="27">
        <f t="shared" si="48"/>
        <v>13144.1</v>
      </c>
      <c r="J149" s="27">
        <f t="shared" si="48"/>
        <v>13649.699999999999</v>
      </c>
      <c r="K149" s="27">
        <f t="shared" si="48"/>
        <v>1865.2</v>
      </c>
      <c r="L149" s="27">
        <f t="shared" si="48"/>
        <v>97.2</v>
      </c>
      <c r="M149" s="27">
        <f t="shared" si="48"/>
        <v>11687.3</v>
      </c>
      <c r="N149" s="35">
        <f t="shared" si="2"/>
        <v>88.57000103820597</v>
      </c>
    </row>
    <row r="150" spans="1:14" ht="81" customHeight="1">
      <c r="A150" s="19" t="s">
        <v>220</v>
      </c>
      <c r="B150" s="22" t="s">
        <v>170</v>
      </c>
      <c r="C150" s="20"/>
      <c r="D150" s="20"/>
      <c r="E150" s="20"/>
      <c r="F150" s="29">
        <f t="shared" si="43"/>
        <v>716.2</v>
      </c>
      <c r="G150" s="30"/>
      <c r="H150" s="30"/>
      <c r="I150" s="30">
        <v>716.2</v>
      </c>
      <c r="J150" s="29">
        <f aca="true" t="shared" si="49" ref="J150:J159">K150+L150+M150</f>
        <v>66</v>
      </c>
      <c r="K150" s="30"/>
      <c r="L150" s="30"/>
      <c r="M150" s="30">
        <v>66</v>
      </c>
      <c r="N150" s="32">
        <f t="shared" si="2"/>
        <v>9.21530298799218</v>
      </c>
    </row>
    <row r="151" spans="1:14" ht="92.25" customHeight="1">
      <c r="A151" s="19" t="s">
        <v>221</v>
      </c>
      <c r="B151" s="22" t="s">
        <v>171</v>
      </c>
      <c r="C151" s="20"/>
      <c r="D151" s="20"/>
      <c r="E151" s="20"/>
      <c r="F151" s="29">
        <f t="shared" si="43"/>
        <v>12427.9</v>
      </c>
      <c r="G151" s="30"/>
      <c r="H151" s="30"/>
      <c r="I151" s="30">
        <v>12427.9</v>
      </c>
      <c r="J151" s="29">
        <f t="shared" si="49"/>
        <v>11621.3</v>
      </c>
      <c r="K151" s="30"/>
      <c r="L151" s="30"/>
      <c r="M151" s="30">
        <v>11621.3</v>
      </c>
      <c r="N151" s="32">
        <f t="shared" si="2"/>
        <v>93.50976432060123</v>
      </c>
    </row>
    <row r="152" spans="1:14" ht="114" customHeight="1">
      <c r="A152" s="19" t="s">
        <v>222</v>
      </c>
      <c r="B152" s="22" t="s">
        <v>172</v>
      </c>
      <c r="C152" s="20"/>
      <c r="D152" s="20"/>
      <c r="E152" s="20"/>
      <c r="F152" s="29">
        <f t="shared" si="43"/>
        <v>2267.1</v>
      </c>
      <c r="G152" s="30">
        <v>2137.5</v>
      </c>
      <c r="H152" s="30">
        <v>129.6</v>
      </c>
      <c r="I152" s="30">
        <v>0</v>
      </c>
      <c r="J152" s="29">
        <f t="shared" si="49"/>
        <v>1962.4</v>
      </c>
      <c r="K152" s="30">
        <v>1865.2</v>
      </c>
      <c r="L152" s="30">
        <v>97.2</v>
      </c>
      <c r="M152" s="30">
        <v>0</v>
      </c>
      <c r="N152" s="32">
        <f t="shared" si="2"/>
        <v>86.55992236778263</v>
      </c>
    </row>
    <row r="153" spans="1:14" ht="78" customHeight="1">
      <c r="A153" s="23" t="s">
        <v>82</v>
      </c>
      <c r="B153" s="71" t="s">
        <v>265</v>
      </c>
      <c r="C153" s="52"/>
      <c r="D153" s="52"/>
      <c r="E153" s="52"/>
      <c r="F153" s="40">
        <f>F154</f>
        <v>15008.599999999999</v>
      </c>
      <c r="G153" s="40">
        <f aca="true" t="shared" si="50" ref="G153:M153">G154</f>
        <v>0</v>
      </c>
      <c r="H153" s="40">
        <f t="shared" si="50"/>
        <v>8582.4</v>
      </c>
      <c r="I153" s="40">
        <f t="shared" si="50"/>
        <v>6426.2</v>
      </c>
      <c r="J153" s="40">
        <f t="shared" si="49"/>
        <v>13271.400000000001</v>
      </c>
      <c r="K153" s="40">
        <f t="shared" si="50"/>
        <v>0</v>
      </c>
      <c r="L153" s="40">
        <f t="shared" si="50"/>
        <v>7420.1</v>
      </c>
      <c r="M153" s="40">
        <f t="shared" si="50"/>
        <v>5851.3</v>
      </c>
      <c r="N153" s="35">
        <f t="shared" si="2"/>
        <v>88.42530282637956</v>
      </c>
    </row>
    <row r="154" spans="1:14" ht="38.25" customHeight="1">
      <c r="A154" s="19" t="s">
        <v>223</v>
      </c>
      <c r="B154" s="72" t="s">
        <v>266</v>
      </c>
      <c r="C154" s="20"/>
      <c r="D154" s="20"/>
      <c r="E154" s="20"/>
      <c r="F154" s="29">
        <f>G154+H154+I154</f>
        <v>15008.599999999999</v>
      </c>
      <c r="G154" s="30"/>
      <c r="H154" s="30">
        <v>8582.4</v>
      </c>
      <c r="I154" s="30">
        <v>6426.2</v>
      </c>
      <c r="J154" s="29">
        <f t="shared" si="49"/>
        <v>13271.400000000001</v>
      </c>
      <c r="K154" s="30"/>
      <c r="L154" s="30">
        <v>7420.1</v>
      </c>
      <c r="M154" s="30">
        <v>5851.3</v>
      </c>
      <c r="N154" s="32">
        <f t="shared" si="2"/>
        <v>88.42530282637956</v>
      </c>
    </row>
    <row r="155" spans="1:14" ht="32.25" customHeight="1">
      <c r="A155" s="23" t="s">
        <v>83</v>
      </c>
      <c r="B155" s="24" t="s">
        <v>74</v>
      </c>
      <c r="C155" s="25">
        <f>F155</f>
        <v>4770.1</v>
      </c>
      <c r="D155" s="25">
        <f>J155</f>
        <v>2181.5</v>
      </c>
      <c r="E155" s="25">
        <f>D155/C155*100</f>
        <v>45.732793861763895</v>
      </c>
      <c r="F155" s="27">
        <f t="shared" si="43"/>
        <v>4770.1</v>
      </c>
      <c r="G155" s="27">
        <f>G157</f>
        <v>0</v>
      </c>
      <c r="H155" s="27">
        <f>H157</f>
        <v>0</v>
      </c>
      <c r="I155" s="27">
        <f>I156+I157</f>
        <v>4770.1</v>
      </c>
      <c r="J155" s="27">
        <f>J156+J157</f>
        <v>2181.5</v>
      </c>
      <c r="K155" s="27">
        <f>K156+K157</f>
        <v>0</v>
      </c>
      <c r="L155" s="27">
        <f>L156+L157</f>
        <v>0</v>
      </c>
      <c r="M155" s="27">
        <f>M156+M157</f>
        <v>2181.5</v>
      </c>
      <c r="N155" s="35">
        <f t="shared" si="2"/>
        <v>45.732793861763895</v>
      </c>
    </row>
    <row r="156" spans="1:14" ht="48.75" customHeight="1" hidden="1">
      <c r="A156" s="19" t="s">
        <v>224</v>
      </c>
      <c r="B156" s="22" t="s">
        <v>237</v>
      </c>
      <c r="C156" s="56"/>
      <c r="D156" s="56"/>
      <c r="E156" s="56"/>
      <c r="F156" s="33">
        <f t="shared" si="43"/>
        <v>0</v>
      </c>
      <c r="G156" s="54"/>
      <c r="H156" s="54"/>
      <c r="I156" s="54">
        <v>0</v>
      </c>
      <c r="J156" s="33">
        <f t="shared" si="49"/>
        <v>0</v>
      </c>
      <c r="K156" s="54"/>
      <c r="L156" s="54"/>
      <c r="M156" s="54">
        <v>0</v>
      </c>
      <c r="N156" s="57" t="e">
        <f t="shared" si="2"/>
        <v>#DIV/0!</v>
      </c>
    </row>
    <row r="157" spans="1:14" ht="61.5" customHeight="1">
      <c r="A157" s="19" t="s">
        <v>224</v>
      </c>
      <c r="B157" s="22" t="s">
        <v>173</v>
      </c>
      <c r="C157" s="20"/>
      <c r="D157" s="20"/>
      <c r="E157" s="20"/>
      <c r="F157" s="33">
        <f t="shared" si="43"/>
        <v>4770.1</v>
      </c>
      <c r="G157" s="30"/>
      <c r="H157" s="30"/>
      <c r="I157" s="30">
        <v>4770.1</v>
      </c>
      <c r="J157" s="29">
        <f t="shared" si="49"/>
        <v>2181.5</v>
      </c>
      <c r="K157" s="30"/>
      <c r="L157" s="30"/>
      <c r="M157" s="30">
        <v>2181.5</v>
      </c>
      <c r="N157" s="32">
        <f t="shared" si="2"/>
        <v>45.732793861763895</v>
      </c>
    </row>
    <row r="158" spans="1:14" ht="53.25" customHeight="1">
      <c r="A158" s="23" t="s">
        <v>267</v>
      </c>
      <c r="B158" s="24" t="s">
        <v>75</v>
      </c>
      <c r="C158" s="25">
        <f>F158</f>
        <v>6455.2</v>
      </c>
      <c r="D158" s="25">
        <f>J158</f>
        <v>4730.5</v>
      </c>
      <c r="E158" s="25">
        <f>D158/C158*100</f>
        <v>73.28200520510596</v>
      </c>
      <c r="F158" s="27">
        <f t="shared" si="43"/>
        <v>6455.2</v>
      </c>
      <c r="G158" s="27">
        <f>G159</f>
        <v>0</v>
      </c>
      <c r="H158" s="27">
        <f aca="true" t="shared" si="51" ref="H158:M158">H159</f>
        <v>0</v>
      </c>
      <c r="I158" s="27">
        <f t="shared" si="51"/>
        <v>6455.2</v>
      </c>
      <c r="J158" s="27">
        <f t="shared" si="49"/>
        <v>4730.5</v>
      </c>
      <c r="K158" s="27">
        <f t="shared" si="51"/>
        <v>0</v>
      </c>
      <c r="L158" s="27">
        <f t="shared" si="51"/>
        <v>0</v>
      </c>
      <c r="M158" s="27">
        <f t="shared" si="51"/>
        <v>4730.5</v>
      </c>
      <c r="N158" s="35">
        <f t="shared" si="2"/>
        <v>73.28200520510596</v>
      </c>
    </row>
    <row r="159" spans="1:14" ht="29.25" customHeight="1">
      <c r="A159" s="19" t="s">
        <v>268</v>
      </c>
      <c r="B159" s="22" t="s">
        <v>132</v>
      </c>
      <c r="C159" s="20"/>
      <c r="D159" s="20"/>
      <c r="E159" s="20"/>
      <c r="F159" s="29">
        <f t="shared" si="43"/>
        <v>6455.2</v>
      </c>
      <c r="G159" s="30"/>
      <c r="H159" s="30"/>
      <c r="I159" s="30">
        <v>6455.2</v>
      </c>
      <c r="J159" s="29">
        <f t="shared" si="49"/>
        <v>4730.5</v>
      </c>
      <c r="K159" s="30"/>
      <c r="L159" s="30"/>
      <c r="M159" s="30">
        <v>4730.5</v>
      </c>
      <c r="N159" s="32">
        <f t="shared" si="2"/>
        <v>73.28200520510596</v>
      </c>
    </row>
    <row r="160" spans="1:14" ht="39" customHeight="1">
      <c r="A160" s="46">
        <v>13</v>
      </c>
      <c r="B160" s="47" t="s">
        <v>174</v>
      </c>
      <c r="C160" s="36">
        <f>F160</f>
        <v>63534.7</v>
      </c>
      <c r="D160" s="36">
        <f>J160</f>
        <v>41185.700000000004</v>
      </c>
      <c r="E160" s="36">
        <f>D160/C160*100</f>
        <v>64.82394659925994</v>
      </c>
      <c r="F160" s="38">
        <f t="shared" si="43"/>
        <v>63534.7</v>
      </c>
      <c r="G160" s="38">
        <f>G161+G163+G164+G168</f>
        <v>2906.2999999999997</v>
      </c>
      <c r="H160" s="38">
        <f aca="true" t="shared" si="52" ref="H160:M160">H161+H163+H164+H168</f>
        <v>120.8</v>
      </c>
      <c r="I160" s="38">
        <f t="shared" si="52"/>
        <v>60507.6</v>
      </c>
      <c r="J160" s="38">
        <f t="shared" si="52"/>
        <v>41185.700000000004</v>
      </c>
      <c r="K160" s="38">
        <f t="shared" si="52"/>
        <v>1989.9</v>
      </c>
      <c r="L160" s="38">
        <f t="shared" si="52"/>
        <v>38.4</v>
      </c>
      <c r="M160" s="38">
        <f t="shared" si="52"/>
        <v>39157.4</v>
      </c>
      <c r="N160" s="39">
        <f t="shared" si="2"/>
        <v>64.82394659925994</v>
      </c>
    </row>
    <row r="161" spans="1:14" ht="95.25" customHeight="1">
      <c r="A161" s="23" t="s">
        <v>85</v>
      </c>
      <c r="B161" s="14" t="s">
        <v>175</v>
      </c>
      <c r="C161" s="25"/>
      <c r="D161" s="25"/>
      <c r="E161" s="25"/>
      <c r="F161" s="27">
        <f t="shared" si="43"/>
        <v>152.5</v>
      </c>
      <c r="G161" s="27"/>
      <c r="H161" s="27"/>
      <c r="I161" s="27">
        <f>I162</f>
        <v>152.5</v>
      </c>
      <c r="J161" s="27">
        <f aca="true" t="shared" si="53" ref="J161:J169">K161+L161+M161</f>
        <v>109.6</v>
      </c>
      <c r="K161" s="27"/>
      <c r="L161" s="27"/>
      <c r="M161" s="27">
        <f>M162</f>
        <v>109.6</v>
      </c>
      <c r="N161" s="35">
        <f t="shared" si="2"/>
        <v>71.86885245901638</v>
      </c>
    </row>
    <row r="162" spans="1:14" ht="66.75" customHeight="1">
      <c r="A162" s="19" t="s">
        <v>225</v>
      </c>
      <c r="B162" s="22" t="s">
        <v>176</v>
      </c>
      <c r="C162" s="20"/>
      <c r="D162" s="20"/>
      <c r="E162" s="20"/>
      <c r="F162" s="29">
        <f t="shared" si="43"/>
        <v>152.5</v>
      </c>
      <c r="G162" s="30"/>
      <c r="H162" s="30"/>
      <c r="I162" s="30">
        <v>152.5</v>
      </c>
      <c r="J162" s="29">
        <f t="shared" si="53"/>
        <v>109.6</v>
      </c>
      <c r="K162" s="30"/>
      <c r="L162" s="30"/>
      <c r="M162" s="30">
        <v>109.6</v>
      </c>
      <c r="N162" s="32">
        <f t="shared" si="2"/>
        <v>71.86885245901638</v>
      </c>
    </row>
    <row r="163" spans="1:14" ht="44.25" customHeight="1">
      <c r="A163" s="23" t="s">
        <v>86</v>
      </c>
      <c r="B163" s="24" t="s">
        <v>259</v>
      </c>
      <c r="C163" s="25">
        <f>F163</f>
        <v>3026.2999999999997</v>
      </c>
      <c r="D163" s="25">
        <f>J163</f>
        <v>2027.9</v>
      </c>
      <c r="E163" s="25">
        <f>D163/C163*100</f>
        <v>67.00921917853485</v>
      </c>
      <c r="F163" s="27">
        <f t="shared" si="43"/>
        <v>3026.2999999999997</v>
      </c>
      <c r="G163" s="27">
        <f>G165+G166+G167</f>
        <v>2906.2999999999997</v>
      </c>
      <c r="H163" s="27">
        <f>H165+H166+H167</f>
        <v>120</v>
      </c>
      <c r="I163" s="27">
        <f>I165+I166+I167</f>
        <v>0</v>
      </c>
      <c r="J163" s="27">
        <f t="shared" si="53"/>
        <v>2027.9</v>
      </c>
      <c r="K163" s="27">
        <f>K165+K166+K167</f>
        <v>1989.9</v>
      </c>
      <c r="L163" s="27">
        <f>L165+L166+L167</f>
        <v>38</v>
      </c>
      <c r="M163" s="27">
        <f>M165+M166+M167</f>
        <v>0</v>
      </c>
      <c r="N163" s="35">
        <f t="shared" si="2"/>
        <v>67.00921917853485</v>
      </c>
    </row>
    <row r="164" spans="1:14" ht="15.75" customHeight="1" hidden="1">
      <c r="A164" s="4" t="s">
        <v>86</v>
      </c>
      <c r="B164" s="5" t="s">
        <v>76</v>
      </c>
      <c r="C164" s="7">
        <f>F164</f>
        <v>0</v>
      </c>
      <c r="D164" s="7">
        <f>J164</f>
        <v>0</v>
      </c>
      <c r="E164" s="7" t="e">
        <f>D164/C164*100</f>
        <v>#DIV/0!</v>
      </c>
      <c r="F164" s="33">
        <f t="shared" si="43"/>
        <v>0</v>
      </c>
      <c r="G164" s="34"/>
      <c r="H164" s="34"/>
      <c r="I164" s="34"/>
      <c r="J164" s="33">
        <f t="shared" si="53"/>
        <v>0</v>
      </c>
      <c r="K164" s="34"/>
      <c r="L164" s="34"/>
      <c r="M164" s="34"/>
      <c r="N164" s="31" t="e">
        <f t="shared" si="2"/>
        <v>#DIV/0!</v>
      </c>
    </row>
    <row r="165" spans="1:14" ht="78" customHeight="1">
      <c r="A165" s="19" t="s">
        <v>227</v>
      </c>
      <c r="B165" s="22" t="s">
        <v>177</v>
      </c>
      <c r="C165" s="20"/>
      <c r="D165" s="20"/>
      <c r="E165" s="20"/>
      <c r="F165" s="29">
        <f t="shared" si="43"/>
        <v>178.7</v>
      </c>
      <c r="G165" s="30">
        <v>178.7</v>
      </c>
      <c r="H165" s="30"/>
      <c r="I165" s="30"/>
      <c r="J165" s="29">
        <f t="shared" si="53"/>
        <v>109.5</v>
      </c>
      <c r="K165" s="30">
        <v>109.5</v>
      </c>
      <c r="L165" s="30"/>
      <c r="M165" s="30"/>
      <c r="N165" s="32">
        <f t="shared" si="2"/>
        <v>61.27588136541691</v>
      </c>
    </row>
    <row r="166" spans="1:14" ht="78" customHeight="1">
      <c r="A166" s="19" t="s">
        <v>307</v>
      </c>
      <c r="B166" s="22" t="s">
        <v>178</v>
      </c>
      <c r="C166" s="20"/>
      <c r="D166" s="20"/>
      <c r="E166" s="20"/>
      <c r="F166" s="29">
        <f t="shared" si="43"/>
        <v>2727.6</v>
      </c>
      <c r="G166" s="30">
        <v>2727.6</v>
      </c>
      <c r="H166" s="30"/>
      <c r="I166" s="30"/>
      <c r="J166" s="29">
        <f t="shared" si="53"/>
        <v>1880.4</v>
      </c>
      <c r="K166" s="30">
        <v>1880.4</v>
      </c>
      <c r="L166" s="30"/>
      <c r="M166" s="30"/>
      <c r="N166" s="32">
        <f t="shared" si="2"/>
        <v>68.93972723273207</v>
      </c>
    </row>
    <row r="167" spans="1:14" ht="46.5" customHeight="1">
      <c r="A167" s="19" t="s">
        <v>306</v>
      </c>
      <c r="B167" s="124" t="s">
        <v>302</v>
      </c>
      <c r="C167" s="20"/>
      <c r="D167" s="20"/>
      <c r="E167" s="20"/>
      <c r="F167" s="29">
        <f t="shared" si="43"/>
        <v>120</v>
      </c>
      <c r="G167" s="30"/>
      <c r="H167" s="30">
        <v>120</v>
      </c>
      <c r="I167" s="30"/>
      <c r="J167" s="29">
        <f t="shared" si="53"/>
        <v>38</v>
      </c>
      <c r="K167" s="30"/>
      <c r="L167" s="30">
        <v>38</v>
      </c>
      <c r="M167" s="30"/>
      <c r="N167" s="32"/>
    </row>
    <row r="168" spans="1:14" ht="57" customHeight="1">
      <c r="A168" s="23" t="s">
        <v>84</v>
      </c>
      <c r="B168" s="24" t="s">
        <v>77</v>
      </c>
      <c r="C168" s="25">
        <f>F168</f>
        <v>60355.9</v>
      </c>
      <c r="D168" s="25">
        <f>J168</f>
        <v>39048.200000000004</v>
      </c>
      <c r="E168" s="25">
        <f>D168/C168*100</f>
        <v>64.69657481704357</v>
      </c>
      <c r="F168" s="27">
        <f t="shared" si="43"/>
        <v>60355.9</v>
      </c>
      <c r="G168" s="27">
        <f>G169</f>
        <v>0</v>
      </c>
      <c r="H168" s="27">
        <f aca="true" t="shared" si="54" ref="H168:M168">H169</f>
        <v>0.8</v>
      </c>
      <c r="I168" s="27">
        <f t="shared" si="54"/>
        <v>60355.1</v>
      </c>
      <c r="J168" s="27">
        <f t="shared" si="54"/>
        <v>39048.200000000004</v>
      </c>
      <c r="K168" s="27">
        <f t="shared" si="54"/>
        <v>0</v>
      </c>
      <c r="L168" s="27">
        <f t="shared" si="54"/>
        <v>0.4</v>
      </c>
      <c r="M168" s="27">
        <f t="shared" si="54"/>
        <v>39047.8</v>
      </c>
      <c r="N168" s="35">
        <f t="shared" si="2"/>
        <v>64.69657481704357</v>
      </c>
    </row>
    <row r="169" spans="1:14" ht="33" customHeight="1">
      <c r="A169" s="19" t="s">
        <v>226</v>
      </c>
      <c r="B169" s="22" t="s">
        <v>132</v>
      </c>
      <c r="C169" s="21"/>
      <c r="D169" s="21"/>
      <c r="E169" s="21"/>
      <c r="F169" s="29">
        <f t="shared" si="43"/>
        <v>60355.9</v>
      </c>
      <c r="G169" s="30"/>
      <c r="H169" s="30">
        <v>0.8</v>
      </c>
      <c r="I169" s="30">
        <v>60355.1</v>
      </c>
      <c r="J169" s="29">
        <f t="shared" si="53"/>
        <v>39048.200000000004</v>
      </c>
      <c r="K169" s="30"/>
      <c r="L169" s="30">
        <v>0.4</v>
      </c>
      <c r="M169" s="30">
        <v>39047.8</v>
      </c>
      <c r="N169" s="32">
        <f t="shared" si="2"/>
        <v>64.69657481704357</v>
      </c>
    </row>
    <row r="170" spans="1:14" ht="31.5" customHeight="1">
      <c r="A170" s="82">
        <v>14</v>
      </c>
      <c r="B170" s="85" t="s">
        <v>284</v>
      </c>
      <c r="C170" s="86"/>
      <c r="D170" s="86"/>
      <c r="E170" s="86"/>
      <c r="F170" s="94">
        <f>F171</f>
        <v>3498.1</v>
      </c>
      <c r="G170" s="94">
        <f aca="true" t="shared" si="55" ref="G170:M170">G171</f>
        <v>0</v>
      </c>
      <c r="H170" s="94">
        <f t="shared" si="55"/>
        <v>2484.2</v>
      </c>
      <c r="I170" s="94">
        <f t="shared" si="55"/>
        <v>1013.9</v>
      </c>
      <c r="J170" s="94">
        <f t="shared" si="55"/>
        <v>747.6</v>
      </c>
      <c r="K170" s="94">
        <f t="shared" si="55"/>
        <v>0</v>
      </c>
      <c r="L170" s="94">
        <f t="shared" si="55"/>
        <v>0</v>
      </c>
      <c r="M170" s="94">
        <f t="shared" si="55"/>
        <v>747.6</v>
      </c>
      <c r="N170" s="95">
        <f t="shared" si="2"/>
        <v>21.371601726651612</v>
      </c>
    </row>
    <row r="171" spans="1:14" ht="63.75" customHeight="1">
      <c r="A171" s="23" t="s">
        <v>290</v>
      </c>
      <c r="B171" s="89" t="s">
        <v>285</v>
      </c>
      <c r="C171" s="90"/>
      <c r="D171" s="90"/>
      <c r="E171" s="90"/>
      <c r="F171" s="91">
        <f>F172</f>
        <v>3498.1</v>
      </c>
      <c r="G171" s="91">
        <f aca="true" t="shared" si="56" ref="G171:M171">G172</f>
        <v>0</v>
      </c>
      <c r="H171" s="91">
        <f t="shared" si="56"/>
        <v>2484.2</v>
      </c>
      <c r="I171" s="91">
        <f t="shared" si="56"/>
        <v>1013.9</v>
      </c>
      <c r="J171" s="91">
        <f t="shared" si="56"/>
        <v>747.6</v>
      </c>
      <c r="K171" s="91">
        <f t="shared" si="56"/>
        <v>0</v>
      </c>
      <c r="L171" s="91">
        <f t="shared" si="56"/>
        <v>0</v>
      </c>
      <c r="M171" s="91">
        <f t="shared" si="56"/>
        <v>747.6</v>
      </c>
      <c r="N171" s="92">
        <f t="shared" si="2"/>
        <v>21.371601726651612</v>
      </c>
    </row>
    <row r="172" spans="1:14" ht="36" customHeight="1">
      <c r="A172" s="19" t="s">
        <v>291</v>
      </c>
      <c r="B172" s="74" t="s">
        <v>286</v>
      </c>
      <c r="C172" s="83"/>
      <c r="D172" s="83"/>
      <c r="E172" s="83"/>
      <c r="F172" s="93">
        <f>G172+H172+I172</f>
        <v>3498.1</v>
      </c>
      <c r="G172" s="84"/>
      <c r="H172" s="84">
        <v>2484.2</v>
      </c>
      <c r="I172" s="84">
        <v>1013.9</v>
      </c>
      <c r="J172" s="93">
        <f>K172+L172+M172</f>
        <v>747.6</v>
      </c>
      <c r="K172" s="84"/>
      <c r="L172" s="84"/>
      <c r="M172" s="84">
        <v>747.6</v>
      </c>
      <c r="N172" s="32">
        <f t="shared" si="2"/>
        <v>21.371601726651612</v>
      </c>
    </row>
    <row r="173" spans="1:14" ht="46.5" customHeight="1">
      <c r="A173" s="82">
        <v>15</v>
      </c>
      <c r="B173" s="87" t="s">
        <v>287</v>
      </c>
      <c r="C173" s="88"/>
      <c r="D173" s="88"/>
      <c r="E173" s="88"/>
      <c r="F173" s="96">
        <f>F174</f>
        <v>21153.399999999998</v>
      </c>
      <c r="G173" s="96">
        <f aca="true" t="shared" si="57" ref="G173:M173">G174</f>
        <v>16813.8</v>
      </c>
      <c r="H173" s="96">
        <f t="shared" si="57"/>
        <v>536.6</v>
      </c>
      <c r="I173" s="96">
        <f t="shared" si="57"/>
        <v>3803</v>
      </c>
      <c r="J173" s="96">
        <f t="shared" si="57"/>
        <v>4912.700000000001</v>
      </c>
      <c r="K173" s="96">
        <f t="shared" si="57"/>
        <v>4500.8</v>
      </c>
      <c r="L173" s="96">
        <f t="shared" si="57"/>
        <v>143.6</v>
      </c>
      <c r="M173" s="96">
        <f t="shared" si="57"/>
        <v>268.3</v>
      </c>
      <c r="N173" s="95">
        <f t="shared" si="2"/>
        <v>23.224162545973705</v>
      </c>
    </row>
    <row r="174" spans="1:14" ht="81.75" customHeight="1">
      <c r="A174" s="23" t="s">
        <v>292</v>
      </c>
      <c r="B174" s="89" t="s">
        <v>288</v>
      </c>
      <c r="C174" s="90"/>
      <c r="D174" s="90"/>
      <c r="E174" s="90"/>
      <c r="F174" s="91">
        <f>F175</f>
        <v>21153.399999999998</v>
      </c>
      <c r="G174" s="91">
        <f aca="true" t="shared" si="58" ref="G174:M174">G175</f>
        <v>16813.8</v>
      </c>
      <c r="H174" s="91">
        <f t="shared" si="58"/>
        <v>536.6</v>
      </c>
      <c r="I174" s="91">
        <f t="shared" si="58"/>
        <v>3803</v>
      </c>
      <c r="J174" s="91">
        <f t="shared" si="58"/>
        <v>4912.700000000001</v>
      </c>
      <c r="K174" s="91">
        <f t="shared" si="58"/>
        <v>4500.8</v>
      </c>
      <c r="L174" s="91">
        <f t="shared" si="58"/>
        <v>143.6</v>
      </c>
      <c r="M174" s="91">
        <f t="shared" si="58"/>
        <v>268.3</v>
      </c>
      <c r="N174" s="92">
        <f t="shared" si="2"/>
        <v>23.224162545973705</v>
      </c>
    </row>
    <row r="175" spans="1:14" ht="37.5" customHeight="1">
      <c r="A175" s="19" t="s">
        <v>293</v>
      </c>
      <c r="B175" s="74" t="s">
        <v>289</v>
      </c>
      <c r="C175" s="83"/>
      <c r="D175" s="83"/>
      <c r="E175" s="83"/>
      <c r="F175" s="93">
        <f>G175+H175+I175</f>
        <v>21153.399999999998</v>
      </c>
      <c r="G175" s="84">
        <v>16813.8</v>
      </c>
      <c r="H175" s="84">
        <v>536.6</v>
      </c>
      <c r="I175" s="84">
        <v>3803</v>
      </c>
      <c r="J175" s="93">
        <f>K175+L175+M175</f>
        <v>4912.700000000001</v>
      </c>
      <c r="K175" s="84">
        <v>4500.8</v>
      </c>
      <c r="L175" s="84">
        <v>143.6</v>
      </c>
      <c r="M175" s="84">
        <v>268.3</v>
      </c>
      <c r="N175" s="32">
        <f t="shared" si="2"/>
        <v>23.224162545973705</v>
      </c>
    </row>
    <row r="176" spans="1:14" ht="26.25" customHeight="1" thickBot="1">
      <c r="A176" s="15"/>
      <c r="B176" s="6" t="s">
        <v>18</v>
      </c>
      <c r="C176" s="13">
        <f>C14+C44+C52+C67+C74+C79+C99+C116+C128+C135+C143+C148+C160</f>
        <v>1366250.2</v>
      </c>
      <c r="D176" s="13">
        <f>D14+D44+D52+D67+D74+D79+D99+D116+D128+D135+D143+D148+D160</f>
        <v>827091.2</v>
      </c>
      <c r="E176" s="13">
        <f>D176/C176*100</f>
        <v>60.537315932323374</v>
      </c>
      <c r="F176" s="59">
        <f aca="true" t="shared" si="59" ref="F176:M176">F14+F44+F52+F67+F74+F79+F99+F116+F128+F135+F143+F148+F160+F170+F173</f>
        <v>1390901.7</v>
      </c>
      <c r="G176" s="59">
        <f t="shared" si="59"/>
        <v>227106.59999999998</v>
      </c>
      <c r="H176" s="59">
        <f t="shared" si="59"/>
        <v>645743.9</v>
      </c>
      <c r="I176" s="59">
        <f t="shared" si="59"/>
        <v>518051.2</v>
      </c>
      <c r="J176" s="77">
        <f t="shared" si="59"/>
        <v>832751.4999999999</v>
      </c>
      <c r="K176" s="77">
        <f t="shared" si="59"/>
        <v>97919.5</v>
      </c>
      <c r="L176" s="77">
        <f t="shared" si="59"/>
        <v>403686.60000000003</v>
      </c>
      <c r="M176" s="77">
        <f t="shared" si="59"/>
        <v>331145.39999999997</v>
      </c>
      <c r="N176" s="50">
        <f t="shared" si="2"/>
        <v>59.871341015687875</v>
      </c>
    </row>
    <row r="177" spans="3:13" ht="1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7" ht="30.75" customHeight="1">
      <c r="B178" t="s">
        <v>88</v>
      </c>
      <c r="E178" s="10" t="s">
        <v>89</v>
      </c>
      <c r="F178" s="10"/>
      <c r="G178" t="s">
        <v>89</v>
      </c>
    </row>
  </sheetData>
  <sheetProtection/>
  <mergeCells count="27">
    <mergeCell ref="M44:M45"/>
    <mergeCell ref="G10:I10"/>
    <mergeCell ref="G11:G13"/>
    <mergeCell ref="K10:M10"/>
    <mergeCell ref="K11:K13"/>
    <mergeCell ref="M11:M13"/>
    <mergeCell ref="H11:H13"/>
    <mergeCell ref="I11:I13"/>
    <mergeCell ref="A44:A45"/>
    <mergeCell ref="B44:B45"/>
    <mergeCell ref="H44:H45"/>
    <mergeCell ref="L11:L13"/>
    <mergeCell ref="E5:G5"/>
    <mergeCell ref="B6:K6"/>
    <mergeCell ref="I44:I45"/>
    <mergeCell ref="L44:L45"/>
    <mergeCell ref="B7:N7"/>
    <mergeCell ref="B8:N8"/>
    <mergeCell ref="N10:N13"/>
    <mergeCell ref="F11:F13"/>
    <mergeCell ref="A10:A13"/>
    <mergeCell ref="B10:B13"/>
    <mergeCell ref="C10:D10"/>
    <mergeCell ref="E10:E13"/>
    <mergeCell ref="C11:C13"/>
    <mergeCell ref="D11:D13"/>
    <mergeCell ref="J11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Марина Ивановна</dc:creator>
  <cp:keywords/>
  <dc:description/>
  <cp:lastModifiedBy>Иванова Марина Ивановна</cp:lastModifiedBy>
  <cp:lastPrinted>2018-10-12T11:07:39Z</cp:lastPrinted>
  <dcterms:created xsi:type="dcterms:W3CDTF">2015-10-21T07:03:46Z</dcterms:created>
  <dcterms:modified xsi:type="dcterms:W3CDTF">2018-10-12T11:07:43Z</dcterms:modified>
  <cp:category/>
  <cp:version/>
  <cp:contentType/>
  <cp:contentStatus/>
</cp:coreProperties>
</file>