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505" windowHeight="6315" activeTab="0"/>
  </bookViews>
  <sheets>
    <sheet name="сайт" sheetId="1" r:id="rId1"/>
  </sheets>
  <definedNames>
    <definedName name="_xlnm.Print_Area" localSheetId="0">'сайт'!$A$1:$AG$36</definedName>
  </definedNames>
  <calcPr fullCalcOnLoad="1"/>
</workbook>
</file>

<file path=xl/sharedStrings.xml><?xml version="1.0" encoding="utf-8"?>
<sst xmlns="http://schemas.openxmlformats.org/spreadsheetml/2006/main" count="53" uniqueCount="34">
  <si>
    <t>(рублей)</t>
  </si>
  <si>
    <t>№ п/п</t>
  </si>
  <si>
    <t>Доходы - всего</t>
  </si>
  <si>
    <t>в том числе</t>
  </si>
  <si>
    <t>Расходы - всего</t>
  </si>
  <si>
    <t>Назначено на год</t>
  </si>
  <si>
    <t>Исполнено</t>
  </si>
  <si>
    <t>%</t>
  </si>
  <si>
    <t>Чебоксарский pайон</t>
  </si>
  <si>
    <t>Налоговые и неналоговые доходы</t>
  </si>
  <si>
    <t xml:space="preserve">Безвозмездные поступления от других бюджетов бюджетной системы РФ </t>
  </si>
  <si>
    <t xml:space="preserve">из них дотация на выравнивание уровня бюджетной обеспеченности </t>
  </si>
  <si>
    <t>Наименование муниципального района и сельских поселений</t>
  </si>
  <si>
    <t>Доходы от предпринимательской деятельности</t>
  </si>
  <si>
    <t>Итого по сельским поселениям</t>
  </si>
  <si>
    <t>Консолидированный бюджет Чебоксарского района</t>
  </si>
  <si>
    <t xml:space="preserve">Абашевское сельское поселение </t>
  </si>
  <si>
    <t>Акулевское сельское поселение</t>
  </si>
  <si>
    <t>Атлашевское  сельское поселение</t>
  </si>
  <si>
    <t>Б-Катрасьское сельское поселение</t>
  </si>
  <si>
    <t>В-Сюктерское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</si>
  <si>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</si>
  <si>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</si>
  <si>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</si>
  <si>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</si>
  <si>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</si>
  <si>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Сарабакасинское сельское поселение</t>
  </si>
  <si>
    <t>С-Покровское сельское поселение</t>
  </si>
  <si>
    <t>Синьяльское сельское поселение</t>
  </si>
  <si>
    <t>Сирмапосинское сельское поселение</t>
  </si>
  <si>
    <t>Чиршкасинское сельское поселение</t>
  </si>
  <si>
    <t>Шинерпосинское сельское поселение</t>
  </si>
  <si>
    <t>Янышское сельское поселение</t>
  </si>
  <si>
    <t>Исполнение консолидированного бюджета Чебоксарского района Чувашской Республики на 1 июля 2006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</si>
</sst>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</numFmts>
  <fonts count="9">
    <font>
      <sz val="10"/>
      <name val="Arial Cyr"/>
      <family val="0"/>
    </font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9" fontId="6" fillId="0" borderId="0" xfId="0" applyNumberFormat="1" applyFont="1" applyFill="1" applyAlignment="1">
      <alignment vertical="center"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6" fillId="0" borderId="3" xfId="0" applyNumberFormat="1" applyFont="1" applyFill="1" applyBorder="1" applyAlignment="1">
      <alignment/>
    </xf>
    <xf numFmtId="4" fontId="6" fillId="0" borderId="3" xfId="19" applyNumberFormat="1" applyFont="1" applyFill="1" applyBorder="1" applyAlignment="1">
      <alignment/>
      <protection/>
    </xf>
    <xf numFmtId="4" fontId="8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169" fontId="8" fillId="0" borderId="4" xfId="18" applyNumberFormat="1" applyFont="1" applyFill="1" applyBorder="1" applyAlignment="1">
      <alignment horizontal="center" vertical="center" wrapText="1"/>
      <protection/>
    </xf>
    <xf numFmtId="169" fontId="8" fillId="0" borderId="4" xfId="18" applyNumberFormat="1" applyFont="1" applyFill="1" applyBorder="1" applyAlignment="1">
      <alignment horizontal="center" vertical="center"/>
      <protection/>
    </xf>
    <xf numFmtId="3" fontId="8" fillId="0" borderId="5" xfId="18" applyNumberFormat="1" applyFont="1" applyFill="1" applyBorder="1" applyAlignment="1">
      <alignment horizontal="right" vertical="center" wrapText="1"/>
      <protection/>
    </xf>
    <xf numFmtId="0" fontId="8" fillId="0" borderId="6" xfId="0" applyFont="1" applyBorder="1" applyAlignment="1">
      <alignment/>
    </xf>
    <xf numFmtId="169" fontId="8" fillId="0" borderId="7" xfId="0" applyNumberFormat="1" applyFont="1" applyBorder="1" applyAlignment="1">
      <alignment/>
    </xf>
    <xf numFmtId="169" fontId="8" fillId="0" borderId="5" xfId="18" applyNumberFormat="1" applyFont="1" applyFill="1" applyBorder="1" applyAlignment="1">
      <alignment vertical="center"/>
      <protection/>
    </xf>
    <xf numFmtId="169" fontId="8" fillId="0" borderId="6" xfId="0" applyNumberFormat="1" applyFont="1" applyFill="1" applyBorder="1" applyAlignment="1">
      <alignment/>
    </xf>
    <xf numFmtId="169" fontId="8" fillId="0" borderId="0" xfId="0" applyNumberFormat="1" applyFont="1" applyFill="1" applyAlignment="1">
      <alignment/>
    </xf>
    <xf numFmtId="169" fontId="8" fillId="0" borderId="7" xfId="18" applyNumberFormat="1" applyFont="1" applyFill="1" applyBorder="1" applyAlignment="1">
      <alignment horizontal="right" vertical="center" wrapText="1"/>
      <protection/>
    </xf>
    <xf numFmtId="169" fontId="8" fillId="0" borderId="0" xfId="18" applyNumberFormat="1" applyFont="1" applyFill="1" applyBorder="1" applyAlignment="1">
      <alignment horizontal="right" vertical="center" wrapText="1"/>
      <protection/>
    </xf>
    <xf numFmtId="169" fontId="8" fillId="0" borderId="6" xfId="18" applyNumberFormat="1" applyFont="1" applyFill="1" applyBorder="1" applyAlignment="1">
      <alignment vertical="center"/>
      <protection/>
    </xf>
    <xf numFmtId="169" fontId="8" fillId="0" borderId="0" xfId="18" applyNumberFormat="1" applyFont="1" applyFill="1" applyBorder="1" applyAlignment="1">
      <alignment vertical="center"/>
      <protection/>
    </xf>
    <xf numFmtId="169" fontId="8" fillId="0" borderId="0" xfId="0" applyNumberFormat="1" applyFont="1" applyFill="1" applyBorder="1" applyAlignment="1">
      <alignment/>
    </xf>
    <xf numFmtId="169" fontId="8" fillId="0" borderId="7" xfId="18" applyNumberFormat="1" applyFont="1" applyFill="1" applyBorder="1" applyAlignment="1">
      <alignment vertical="center"/>
      <protection/>
    </xf>
    <xf numFmtId="169" fontId="8" fillId="0" borderId="2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8" fillId="0" borderId="9" xfId="18" applyNumberFormat="1" applyFont="1" applyFill="1" applyBorder="1" applyAlignment="1">
      <alignment vertical="center"/>
      <protection/>
    </xf>
    <xf numFmtId="169" fontId="8" fillId="0" borderId="9" xfId="0" applyNumberFormat="1" applyFont="1" applyFill="1" applyBorder="1" applyAlignment="1">
      <alignment/>
    </xf>
    <xf numFmtId="169" fontId="8" fillId="0" borderId="4" xfId="18" applyNumberFormat="1" applyFont="1" applyFill="1" applyBorder="1" applyAlignment="1">
      <alignment horizontal="right" vertical="center" wrapText="1"/>
      <protection/>
    </xf>
    <xf numFmtId="169" fontId="8" fillId="0" borderId="10" xfId="18" applyNumberFormat="1" applyFont="1" applyFill="1" applyBorder="1" applyAlignment="1">
      <alignment vertical="center"/>
      <protection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3" xfId="18" applyNumberFormat="1" applyFont="1" applyFill="1" applyBorder="1" applyAlignment="1">
      <alignment horizontal="right" vertical="center" wrapText="1"/>
      <protection/>
    </xf>
    <xf numFmtId="169" fontId="8" fillId="0" borderId="4" xfId="18" applyNumberFormat="1" applyFont="1" applyFill="1" applyBorder="1" applyAlignment="1">
      <alignment vertical="center"/>
      <protection/>
    </xf>
    <xf numFmtId="169" fontId="8" fillId="0" borderId="12" xfId="0" applyNumberFormat="1" applyFont="1" applyFill="1" applyBorder="1" applyAlignment="1">
      <alignment vertical="center"/>
    </xf>
    <xf numFmtId="169" fontId="8" fillId="0" borderId="9" xfId="18" applyNumberFormat="1" applyFont="1" applyFill="1" applyBorder="1" applyAlignment="1">
      <alignment horizontal="right" vertical="center" wrapText="1"/>
      <protection/>
    </xf>
    <xf numFmtId="169" fontId="8" fillId="0" borderId="11" xfId="18" applyNumberFormat="1" applyFont="1" applyFill="1" applyBorder="1" applyAlignment="1">
      <alignment vertical="center"/>
      <protection/>
    </xf>
    <xf numFmtId="169" fontId="8" fillId="0" borderId="12" xfId="18" applyNumberFormat="1" applyFont="1" applyFill="1" applyBorder="1" applyAlignment="1">
      <alignment vertical="center"/>
      <protection/>
    </xf>
    <xf numFmtId="169" fontId="8" fillId="0" borderId="6" xfId="18" applyNumberFormat="1" applyFont="1" applyFill="1" applyBorder="1" applyAlignment="1">
      <alignment vertical="center" wrapText="1"/>
      <protection/>
    </xf>
    <xf numFmtId="169" fontId="8" fillId="0" borderId="4" xfId="0" applyNumberFormat="1" applyFont="1" applyFill="1" applyBorder="1" applyAlignment="1">
      <alignment/>
    </xf>
    <xf numFmtId="3" fontId="8" fillId="0" borderId="0" xfId="18" applyNumberFormat="1" applyFont="1" applyFill="1" applyAlignment="1">
      <alignment vertical="center"/>
      <protection/>
    </xf>
    <xf numFmtId="169" fontId="8" fillId="0" borderId="0" xfId="18" applyNumberFormat="1" applyFont="1" applyFill="1" applyAlignment="1">
      <alignment vertical="center"/>
      <protection/>
    </xf>
    <xf numFmtId="169" fontId="8" fillId="0" borderId="13" xfId="18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169" fontId="8" fillId="0" borderId="0" xfId="0" applyNumberFormat="1" applyFont="1" applyFill="1" applyAlignment="1">
      <alignment vertical="center"/>
    </xf>
    <xf numFmtId="169" fontId="8" fillId="0" borderId="5" xfId="0" applyNumberFormat="1" applyFont="1" applyBorder="1" applyAlignment="1">
      <alignment/>
    </xf>
    <xf numFmtId="169" fontId="8" fillId="0" borderId="6" xfId="0" applyNumberFormat="1" applyFont="1" applyBorder="1" applyAlignment="1">
      <alignment/>
    </xf>
    <xf numFmtId="169" fontId="8" fillId="0" borderId="4" xfId="18" applyNumberFormat="1" applyFont="1" applyFill="1" applyBorder="1" applyAlignment="1">
      <alignment vertical="center" wrapText="1"/>
      <protection/>
    </xf>
    <xf numFmtId="169" fontId="8" fillId="0" borderId="13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169" fontId="8" fillId="0" borderId="2" xfId="18" applyNumberFormat="1" applyFont="1" applyFill="1" applyBorder="1" applyAlignment="1">
      <alignment horizontal="center" vertical="center" wrapText="1"/>
      <protection/>
    </xf>
    <xf numFmtId="169" fontId="8" fillId="0" borderId="10" xfId="18" applyNumberFormat="1" applyFont="1" applyFill="1" applyBorder="1" applyAlignment="1">
      <alignment horizontal="center" vertical="center" wrapText="1"/>
      <protection/>
    </xf>
    <xf numFmtId="169" fontId="8" fillId="0" borderId="1" xfId="18" applyNumberFormat="1" applyFont="1" applyFill="1" applyBorder="1" applyAlignment="1">
      <alignment horizontal="center" vertical="center" wrapText="1"/>
      <protection/>
    </xf>
    <xf numFmtId="169" fontId="8" fillId="0" borderId="14" xfId="18" applyNumberFormat="1" applyFont="1" applyFill="1" applyBorder="1" applyAlignment="1">
      <alignment horizontal="center" vertical="center" wrapText="1"/>
      <protection/>
    </xf>
    <xf numFmtId="169" fontId="8" fillId="0" borderId="4" xfId="18" applyNumberFormat="1" applyFont="1" applyFill="1" applyBorder="1" applyAlignment="1">
      <alignment horizontal="center" vertical="center"/>
      <protection/>
    </xf>
    <xf numFmtId="169" fontId="8" fillId="0" borderId="11" xfId="18" applyNumberFormat="1" applyFont="1" applyFill="1" applyBorder="1" applyAlignment="1">
      <alignment horizontal="center" vertical="center" wrapText="1"/>
      <protection/>
    </xf>
    <xf numFmtId="169" fontId="8" fillId="0" borderId="12" xfId="18" applyNumberFormat="1" applyFont="1" applyFill="1" applyBorder="1" applyAlignment="1">
      <alignment horizontal="center" vertical="center" wrapText="1"/>
      <protection/>
    </xf>
    <xf numFmtId="169" fontId="8" fillId="0" borderId="3" xfId="18" applyNumberFormat="1" applyFont="1" applyFill="1" applyBorder="1" applyAlignment="1">
      <alignment horizontal="center" vertical="center" wrapText="1"/>
      <protection/>
    </xf>
    <xf numFmtId="169" fontId="5" fillId="0" borderId="0" xfId="18" applyNumberFormat="1" applyFont="1" applyFill="1" applyAlignment="1">
      <alignment horizontal="center" vertical="center" wrapText="1"/>
      <protection/>
    </xf>
    <xf numFmtId="169" fontId="7" fillId="0" borderId="1" xfId="18" applyNumberFormat="1" applyFont="1" applyFill="1" applyBorder="1" applyAlignment="1">
      <alignment horizontal="center" vertical="center" wrapText="1"/>
      <protection/>
    </xf>
    <xf numFmtId="3" fontId="8" fillId="0" borderId="4" xfId="18" applyNumberFormat="1" applyFont="1" applyFill="1" applyBorder="1" applyAlignment="1">
      <alignment horizontal="center" vertical="center" wrapText="1"/>
      <protection/>
    </xf>
    <xf numFmtId="169" fontId="8" fillId="0" borderId="4" xfId="18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view="pageBreakPreview" zoomScaleSheetLayoutView="10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37" sqref="P37"/>
    </sheetView>
  </sheetViews>
  <sheetFormatPr defaultColWidth="9.00390625" defaultRowHeight="12.75"/>
  <cols>
    <col min="1" max="1" width="3.375" style="10" customWidth="1"/>
    <col min="2" max="2" width="30.875" style="1" customWidth="1"/>
    <col min="3" max="3" width="12.375" style="1" customWidth="1"/>
    <col min="4" max="4" width="13.75390625" style="1" customWidth="1"/>
    <col min="5" max="5" width="4.875" style="1" customWidth="1"/>
    <col min="6" max="6" width="11.75390625" style="1" customWidth="1"/>
    <col min="7" max="7" width="12.375" style="1" bestFit="1" customWidth="1"/>
    <col min="8" max="9" width="10.75390625" style="1" hidden="1" customWidth="1"/>
    <col min="10" max="11" width="0" style="1" hidden="1" customWidth="1"/>
    <col min="12" max="12" width="7.375" style="1" customWidth="1"/>
    <col min="13" max="14" width="9.25390625" style="1" hidden="1" customWidth="1"/>
    <col min="15" max="15" width="12.125" style="1" customWidth="1"/>
    <col min="16" max="16" width="13.25390625" style="1" customWidth="1"/>
    <col min="17" max="17" width="5.25390625" style="1" customWidth="1"/>
    <col min="18" max="19" width="12.375" style="1" customWidth="1"/>
    <col min="20" max="22" width="9.125" style="1" hidden="1" customWidth="1"/>
    <col min="23" max="23" width="3.625" style="1" hidden="1" customWidth="1"/>
    <col min="24" max="24" width="6.375" style="1" customWidth="1"/>
    <col min="25" max="25" width="9.75390625" style="1" hidden="1" customWidth="1"/>
    <col min="26" max="26" width="10.75390625" style="1" hidden="1" customWidth="1"/>
    <col min="27" max="27" width="5.125" style="1" hidden="1" customWidth="1"/>
    <col min="28" max="28" width="11.00390625" style="1" customWidth="1"/>
    <col min="29" max="29" width="12.125" style="1" customWidth="1"/>
    <col min="30" max="30" width="5.375" style="1" customWidth="1"/>
    <col min="31" max="31" width="11.875" style="1" customWidth="1"/>
    <col min="32" max="32" width="12.375" style="1" customWidth="1"/>
    <col min="33" max="33" width="6.25390625" style="1" customWidth="1"/>
    <col min="34" max="34" width="9.125" style="1" customWidth="1"/>
    <col min="35" max="35" width="13.125" style="1" hidden="1" customWidth="1"/>
    <col min="36" max="36" width="13.125" style="1" customWidth="1"/>
    <col min="37" max="16384" width="9.125" style="1" customWidth="1"/>
  </cols>
  <sheetData>
    <row r="1" spans="1:29" ht="15.75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11.25">
      <c r="A2" s="2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9" t="s">
        <v>0</v>
      </c>
      <c r="AC2" s="59"/>
    </row>
    <row r="3" spans="1:33" ht="14.25" customHeight="1">
      <c r="A3" s="60" t="s">
        <v>1</v>
      </c>
      <c r="B3" s="61" t="s">
        <v>12</v>
      </c>
      <c r="C3" s="48" t="s">
        <v>2</v>
      </c>
      <c r="D3" s="49"/>
      <c r="E3" s="50"/>
      <c r="F3" s="55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  <c r="AE3" s="48" t="s">
        <v>4</v>
      </c>
      <c r="AF3" s="49"/>
      <c r="AG3" s="50"/>
    </row>
    <row r="4" spans="1:34" ht="47.25" customHeight="1">
      <c r="A4" s="60"/>
      <c r="B4" s="61"/>
      <c r="C4" s="51"/>
      <c r="D4" s="52"/>
      <c r="E4" s="53"/>
      <c r="F4" s="54" t="s">
        <v>9</v>
      </c>
      <c r="G4" s="54"/>
      <c r="H4" s="54"/>
      <c r="I4" s="54"/>
      <c r="J4" s="54"/>
      <c r="K4" s="54"/>
      <c r="L4" s="54"/>
      <c r="M4" s="12"/>
      <c r="N4" s="12"/>
      <c r="O4" s="55" t="s">
        <v>10</v>
      </c>
      <c r="P4" s="56"/>
      <c r="Q4" s="57"/>
      <c r="R4" s="55" t="s">
        <v>11</v>
      </c>
      <c r="S4" s="56"/>
      <c r="T4" s="56"/>
      <c r="U4" s="56"/>
      <c r="V4" s="56"/>
      <c r="W4" s="56"/>
      <c r="X4" s="57"/>
      <c r="Y4" s="55" t="s">
        <v>13</v>
      </c>
      <c r="Z4" s="56"/>
      <c r="AA4" s="56"/>
      <c r="AB4" s="56"/>
      <c r="AC4" s="56"/>
      <c r="AD4" s="57"/>
      <c r="AE4" s="51"/>
      <c r="AF4" s="52"/>
      <c r="AG4" s="53"/>
      <c r="AH4" s="5"/>
    </row>
    <row r="5" spans="1:34" ht="27.75" customHeight="1">
      <c r="A5" s="60"/>
      <c r="B5" s="61"/>
      <c r="C5" s="11" t="s">
        <v>5</v>
      </c>
      <c r="D5" s="11" t="s">
        <v>6</v>
      </c>
      <c r="E5" s="11" t="s">
        <v>7</v>
      </c>
      <c r="F5" s="11" t="s">
        <v>5</v>
      </c>
      <c r="G5" s="11" t="s">
        <v>6</v>
      </c>
      <c r="H5" s="11" t="s">
        <v>7</v>
      </c>
      <c r="I5" s="11"/>
      <c r="J5" s="11"/>
      <c r="K5" s="11"/>
      <c r="L5" s="11" t="s">
        <v>7</v>
      </c>
      <c r="M5" s="11"/>
      <c r="N5" s="11"/>
      <c r="O5" s="11" t="s">
        <v>5</v>
      </c>
      <c r="P5" s="11" t="s">
        <v>6</v>
      </c>
      <c r="Q5" s="11" t="s">
        <v>7</v>
      </c>
      <c r="R5" s="11" t="s">
        <v>5</v>
      </c>
      <c r="S5" s="11" t="s">
        <v>6</v>
      </c>
      <c r="T5" s="11" t="s">
        <v>7</v>
      </c>
      <c r="U5" s="11"/>
      <c r="V5" s="11"/>
      <c r="W5" s="11"/>
      <c r="X5" s="11" t="s">
        <v>7</v>
      </c>
      <c r="Y5" s="11" t="s">
        <v>5</v>
      </c>
      <c r="Z5" s="11" t="s">
        <v>6</v>
      </c>
      <c r="AA5" s="11"/>
      <c r="AB5" s="11" t="s">
        <v>5</v>
      </c>
      <c r="AC5" s="11" t="s">
        <v>6</v>
      </c>
      <c r="AD5" s="11" t="s">
        <v>7</v>
      </c>
      <c r="AE5" s="11" t="s">
        <v>5</v>
      </c>
      <c r="AF5" s="11" t="s">
        <v>6</v>
      </c>
      <c r="AG5" s="11" t="s">
        <v>7</v>
      </c>
      <c r="AH5" s="6"/>
    </row>
    <row r="6" spans="1:33" ht="12.75">
      <c r="A6" s="13">
        <v>1</v>
      </c>
      <c r="B6" s="14" t="s">
        <v>16</v>
      </c>
      <c r="C6" s="15">
        <f aca="true" t="shared" si="0" ref="C6:D24">F6+O6+AB6</f>
        <v>2186268</v>
      </c>
      <c r="D6" s="15">
        <f aca="true" t="shared" si="1" ref="D6:D22">G6+P6+AC6</f>
        <v>1240482.33</v>
      </c>
      <c r="E6" s="16">
        <f aca="true" t="shared" si="2" ref="E6:E22">+D6/C6*100</f>
        <v>56.739719467146756</v>
      </c>
      <c r="F6" s="17">
        <v>529691</v>
      </c>
      <c r="G6" s="18">
        <v>405963.33</v>
      </c>
      <c r="H6" s="18">
        <v>23477</v>
      </c>
      <c r="I6" s="18">
        <v>15341</v>
      </c>
      <c r="J6" s="19" t="e">
        <f>+#REF!-H6</f>
        <v>#REF!</v>
      </c>
      <c r="K6" s="20" t="e">
        <f>+#REF!-I6</f>
        <v>#REF!</v>
      </c>
      <c r="L6" s="21">
        <f aca="true" t="shared" si="3" ref="L6:L22">+G6/F6*100</f>
        <v>76.64153817980673</v>
      </c>
      <c r="M6" s="18">
        <v>133040.7</v>
      </c>
      <c r="N6" s="18">
        <v>131392.5</v>
      </c>
      <c r="O6" s="18">
        <v>1595177</v>
      </c>
      <c r="P6" s="17">
        <v>829319</v>
      </c>
      <c r="Q6" s="22">
        <f aca="true" t="shared" si="4" ref="Q6:Q22">+P6/O6*100</f>
        <v>51.98915230096722</v>
      </c>
      <c r="R6" s="17">
        <v>1233309</v>
      </c>
      <c r="S6" s="18">
        <v>699627</v>
      </c>
      <c r="T6" s="22"/>
      <c r="U6" s="22"/>
      <c r="V6" s="22"/>
      <c r="W6" s="22"/>
      <c r="X6" s="21">
        <f aca="true" t="shared" si="5" ref="X6:X22">+S6/R6*100</f>
        <v>56.72763273437557</v>
      </c>
      <c r="Y6" s="17">
        <v>9495900</v>
      </c>
      <c r="Z6" s="23">
        <v>361326</v>
      </c>
      <c r="AA6" s="22">
        <v>66320</v>
      </c>
      <c r="AB6" s="18">
        <v>61400</v>
      </c>
      <c r="AC6" s="17">
        <v>5200</v>
      </c>
      <c r="AD6" s="24">
        <f aca="true" t="shared" si="6" ref="AD6:AD22">+AC6/AB6*100</f>
        <v>8.469055374592834</v>
      </c>
      <c r="AE6" s="45">
        <v>2186268</v>
      </c>
      <c r="AF6" s="46">
        <v>803687.13</v>
      </c>
      <c r="AG6" s="21">
        <f aca="true" t="shared" si="7" ref="AG6:AG22">AF6/AE6*100</f>
        <v>36.76068670446624</v>
      </c>
    </row>
    <row r="7" spans="1:33" ht="12.75">
      <c r="A7" s="13">
        <v>2</v>
      </c>
      <c r="B7" s="14" t="s">
        <v>17</v>
      </c>
      <c r="C7" s="15">
        <f t="shared" si="0"/>
        <v>1306246</v>
      </c>
      <c r="D7" s="15">
        <f t="shared" si="1"/>
        <v>568005.47</v>
      </c>
      <c r="E7" s="16">
        <f t="shared" si="2"/>
        <v>43.48380550064842</v>
      </c>
      <c r="F7" s="17">
        <v>264897</v>
      </c>
      <c r="G7" s="18">
        <v>40920.47</v>
      </c>
      <c r="H7" s="18">
        <v>33078</v>
      </c>
      <c r="I7" s="18">
        <v>21432</v>
      </c>
      <c r="J7" s="25" t="e">
        <f>+#REF!-H7</f>
        <v>#REF!</v>
      </c>
      <c r="K7" s="26" t="e">
        <f>+#REF!-I7</f>
        <v>#REF!</v>
      </c>
      <c r="L7" s="21">
        <f t="shared" si="3"/>
        <v>15.447690989327928</v>
      </c>
      <c r="M7" s="18">
        <v>257007.1</v>
      </c>
      <c r="N7" s="18">
        <v>255575.6</v>
      </c>
      <c r="O7" s="18">
        <v>966349</v>
      </c>
      <c r="P7" s="17">
        <v>519870</v>
      </c>
      <c r="Q7" s="22">
        <f t="shared" si="4"/>
        <v>53.79733408944387</v>
      </c>
      <c r="R7" s="17">
        <v>764303</v>
      </c>
      <c r="S7" s="18">
        <v>448761</v>
      </c>
      <c r="T7" s="22"/>
      <c r="U7" s="22"/>
      <c r="V7" s="22"/>
      <c r="W7" s="22"/>
      <c r="X7" s="21">
        <f t="shared" si="5"/>
        <v>58.71506457517503</v>
      </c>
      <c r="Y7" s="17">
        <v>5547558</v>
      </c>
      <c r="Z7" s="23">
        <v>170140.19</v>
      </c>
      <c r="AA7" s="22">
        <v>132654</v>
      </c>
      <c r="AB7" s="18">
        <v>75000</v>
      </c>
      <c r="AC7" s="17">
        <v>7215</v>
      </c>
      <c r="AD7" s="24">
        <f t="shared" si="6"/>
        <v>9.62</v>
      </c>
      <c r="AE7" s="45">
        <v>1306246</v>
      </c>
      <c r="AF7" s="46">
        <v>485491.83</v>
      </c>
      <c r="AG7" s="21">
        <f t="shared" si="7"/>
        <v>37.16695247296451</v>
      </c>
    </row>
    <row r="8" spans="1:33" ht="12.75">
      <c r="A8" s="13">
        <v>3</v>
      </c>
      <c r="B8" s="14" t="s">
        <v>18</v>
      </c>
      <c r="C8" s="15">
        <f t="shared" si="0"/>
        <v>7655668</v>
      </c>
      <c r="D8" s="15">
        <f t="shared" si="1"/>
        <v>3555280.55</v>
      </c>
      <c r="E8" s="16">
        <f t="shared" si="2"/>
        <v>46.439847574372344</v>
      </c>
      <c r="F8" s="17">
        <v>2058000</v>
      </c>
      <c r="G8" s="18">
        <v>417134.55</v>
      </c>
      <c r="H8" s="18">
        <v>45183</v>
      </c>
      <c r="I8" s="18">
        <v>29242</v>
      </c>
      <c r="J8" s="25" t="e">
        <f>+#REF!-H8</f>
        <v>#REF!</v>
      </c>
      <c r="K8" s="26" t="e">
        <f>+#REF!-I8</f>
        <v>#REF!</v>
      </c>
      <c r="L8" s="21">
        <f t="shared" si="3"/>
        <v>20.26892857142857</v>
      </c>
      <c r="M8" s="18">
        <v>235079.1</v>
      </c>
      <c r="N8" s="18">
        <v>228185.9</v>
      </c>
      <c r="O8" s="18">
        <v>5545068</v>
      </c>
      <c r="P8" s="17">
        <v>3138146</v>
      </c>
      <c r="Q8" s="22">
        <f t="shared" si="4"/>
        <v>56.593462875477805</v>
      </c>
      <c r="R8" s="17">
        <v>2791700</v>
      </c>
      <c r="S8" s="18">
        <v>1072419</v>
      </c>
      <c r="T8" s="22"/>
      <c r="U8" s="22"/>
      <c r="V8" s="22"/>
      <c r="W8" s="22"/>
      <c r="X8" s="21">
        <f t="shared" si="5"/>
        <v>38.414550274026574</v>
      </c>
      <c r="Y8" s="17">
        <v>8081200</v>
      </c>
      <c r="Z8" s="23">
        <v>35641.32</v>
      </c>
      <c r="AA8" s="22">
        <v>114702</v>
      </c>
      <c r="AB8" s="18">
        <v>52600</v>
      </c>
      <c r="AC8" s="17">
        <v>0</v>
      </c>
      <c r="AD8" s="24">
        <f t="shared" si="6"/>
        <v>0</v>
      </c>
      <c r="AE8" s="45">
        <v>7655668</v>
      </c>
      <c r="AF8" s="46">
        <v>1504537.65</v>
      </c>
      <c r="AG8" s="21">
        <f t="shared" si="7"/>
        <v>19.652597918300533</v>
      </c>
    </row>
    <row r="9" spans="1:33" ht="12.75">
      <c r="A9" s="13">
        <v>4</v>
      </c>
      <c r="B9" s="14" t="s">
        <v>19</v>
      </c>
      <c r="C9" s="15">
        <f t="shared" si="0"/>
        <v>2925034</v>
      </c>
      <c r="D9" s="15">
        <f t="shared" si="1"/>
        <v>1296298.38</v>
      </c>
      <c r="E9" s="16">
        <f t="shared" si="2"/>
        <v>44.317378191159484</v>
      </c>
      <c r="F9" s="17">
        <v>592200</v>
      </c>
      <c r="G9" s="18">
        <v>467460.38</v>
      </c>
      <c r="H9" s="18">
        <v>24663</v>
      </c>
      <c r="I9" s="18">
        <v>17887</v>
      </c>
      <c r="J9" s="25" t="e">
        <f>+#REF!-H9</f>
        <v>#REF!</v>
      </c>
      <c r="K9" s="26" t="e">
        <f>+#REF!-I9</f>
        <v>#REF!</v>
      </c>
      <c r="L9" s="21">
        <f t="shared" si="3"/>
        <v>78.93623438027694</v>
      </c>
      <c r="M9" s="18">
        <v>155198.1</v>
      </c>
      <c r="N9" s="18">
        <v>152740.1</v>
      </c>
      <c r="O9" s="18">
        <v>2195634</v>
      </c>
      <c r="P9" s="17">
        <v>828838</v>
      </c>
      <c r="Q9" s="22">
        <f t="shared" si="4"/>
        <v>37.74936988587351</v>
      </c>
      <c r="R9" s="17">
        <v>1735300</v>
      </c>
      <c r="S9" s="18">
        <v>666319</v>
      </c>
      <c r="T9" s="22"/>
      <c r="U9" s="22"/>
      <c r="V9" s="22"/>
      <c r="W9" s="22"/>
      <c r="X9" s="21">
        <f t="shared" si="5"/>
        <v>38.39791390537659</v>
      </c>
      <c r="Y9" s="17">
        <v>6289200</v>
      </c>
      <c r="Z9" s="23">
        <v>203044.93</v>
      </c>
      <c r="AA9" s="22">
        <v>73944</v>
      </c>
      <c r="AB9" s="18">
        <v>137200</v>
      </c>
      <c r="AC9" s="17">
        <v>0</v>
      </c>
      <c r="AD9" s="24">
        <f t="shared" si="6"/>
        <v>0</v>
      </c>
      <c r="AE9" s="45">
        <v>2925034</v>
      </c>
      <c r="AF9" s="46">
        <v>761548.69</v>
      </c>
      <c r="AG9" s="21">
        <f t="shared" si="7"/>
        <v>26.03555001411949</v>
      </c>
    </row>
    <row r="10" spans="1:33" ht="12.75">
      <c r="A10" s="13">
        <v>5</v>
      </c>
      <c r="B10" s="14" t="s">
        <v>20</v>
      </c>
      <c r="C10" s="15">
        <f t="shared" si="0"/>
        <v>5162894</v>
      </c>
      <c r="D10" s="15">
        <f t="shared" si="1"/>
        <v>2241535.45</v>
      </c>
      <c r="E10" s="16">
        <f t="shared" si="2"/>
        <v>43.416259369260736</v>
      </c>
      <c r="F10" s="17">
        <v>2147000</v>
      </c>
      <c r="G10" s="18">
        <v>888031.45</v>
      </c>
      <c r="H10" s="18">
        <v>34692</v>
      </c>
      <c r="I10" s="18">
        <v>22961</v>
      </c>
      <c r="J10" s="25" t="e">
        <f>+#REF!-H10</f>
        <v>#REF!</v>
      </c>
      <c r="K10" s="26" t="e">
        <f>+#REF!-I10</f>
        <v>#REF!</v>
      </c>
      <c r="L10" s="21">
        <f t="shared" si="3"/>
        <v>41.361502095947834</v>
      </c>
      <c r="M10" s="18">
        <v>229475.6</v>
      </c>
      <c r="N10" s="18">
        <v>226467.7</v>
      </c>
      <c r="O10" s="18">
        <v>2899494</v>
      </c>
      <c r="P10" s="17">
        <v>1349954</v>
      </c>
      <c r="Q10" s="22">
        <f t="shared" si="4"/>
        <v>46.55826154494543</v>
      </c>
      <c r="R10" s="17">
        <v>2058500</v>
      </c>
      <c r="S10" s="18">
        <v>1112811</v>
      </c>
      <c r="T10" s="22"/>
      <c r="U10" s="22"/>
      <c r="V10" s="22"/>
      <c r="W10" s="22"/>
      <c r="X10" s="21">
        <f t="shared" si="5"/>
        <v>54.059315035219825</v>
      </c>
      <c r="Y10" s="17">
        <v>7538200</v>
      </c>
      <c r="Z10" s="23">
        <v>64629.85</v>
      </c>
      <c r="AA10" s="22">
        <v>105309</v>
      </c>
      <c r="AB10" s="18">
        <v>116400</v>
      </c>
      <c r="AC10" s="17">
        <v>3550</v>
      </c>
      <c r="AD10" s="24">
        <f t="shared" si="6"/>
        <v>3.049828178694158</v>
      </c>
      <c r="AE10" s="45">
        <v>5162894</v>
      </c>
      <c r="AF10" s="46">
        <v>1164226.82</v>
      </c>
      <c r="AG10" s="21">
        <f t="shared" si="7"/>
        <v>22.549888105392053</v>
      </c>
    </row>
    <row r="11" spans="1:33" ht="12.75">
      <c r="A11" s="13">
        <v>6</v>
      </c>
      <c r="B11" s="14" t="s">
        <v>21</v>
      </c>
      <c r="C11" s="15">
        <f t="shared" si="0"/>
        <v>2287244</v>
      </c>
      <c r="D11" s="15">
        <f t="shared" si="1"/>
        <v>1028741.7100000001</v>
      </c>
      <c r="E11" s="16">
        <f t="shared" si="2"/>
        <v>44.97734872186789</v>
      </c>
      <c r="F11" s="17">
        <v>511542</v>
      </c>
      <c r="G11" s="18">
        <v>207476.03</v>
      </c>
      <c r="H11" s="18">
        <v>27654</v>
      </c>
      <c r="I11" s="18">
        <v>17376</v>
      </c>
      <c r="J11" s="25" t="e">
        <f>+#REF!-H11</f>
        <v>#REF!</v>
      </c>
      <c r="K11" s="26" t="e">
        <f>+#REF!-I11</f>
        <v>#REF!</v>
      </c>
      <c r="L11" s="21">
        <f t="shared" si="3"/>
        <v>40.558943351670045</v>
      </c>
      <c r="M11" s="18">
        <v>146239.1</v>
      </c>
      <c r="N11" s="18">
        <v>145890.6</v>
      </c>
      <c r="O11" s="18">
        <v>1735702</v>
      </c>
      <c r="P11" s="17">
        <v>805732</v>
      </c>
      <c r="Q11" s="22">
        <f t="shared" si="4"/>
        <v>46.42110223990063</v>
      </c>
      <c r="R11" s="17">
        <v>1355658</v>
      </c>
      <c r="S11" s="18">
        <v>669981</v>
      </c>
      <c r="T11" s="22"/>
      <c r="U11" s="22"/>
      <c r="V11" s="22"/>
      <c r="W11" s="22"/>
      <c r="X11" s="21">
        <f t="shared" si="5"/>
        <v>49.42109293051787</v>
      </c>
      <c r="Y11" s="17">
        <v>2662720</v>
      </c>
      <c r="Z11" s="23">
        <v>200766.13</v>
      </c>
      <c r="AA11" s="22">
        <v>75592</v>
      </c>
      <c r="AB11" s="18">
        <v>40000</v>
      </c>
      <c r="AC11" s="17">
        <v>15533.68</v>
      </c>
      <c r="AD11" s="24">
        <f t="shared" si="6"/>
        <v>38.8342</v>
      </c>
      <c r="AE11" s="45">
        <v>2287244</v>
      </c>
      <c r="AF11" s="46">
        <v>781166.54</v>
      </c>
      <c r="AG11" s="21">
        <f t="shared" si="7"/>
        <v>34.15317910988072</v>
      </c>
    </row>
    <row r="12" spans="1:33" ht="12.75">
      <c r="A12" s="13">
        <v>7</v>
      </c>
      <c r="B12" s="14" t="s">
        <v>22</v>
      </c>
      <c r="C12" s="15">
        <f t="shared" si="0"/>
        <v>5973163</v>
      </c>
      <c r="D12" s="15">
        <f t="shared" si="1"/>
        <v>1577037.65</v>
      </c>
      <c r="E12" s="16">
        <f t="shared" si="2"/>
        <v>26.402052815233734</v>
      </c>
      <c r="F12" s="17">
        <v>1509500</v>
      </c>
      <c r="G12" s="18">
        <v>403043.65</v>
      </c>
      <c r="H12" s="18">
        <v>29385</v>
      </c>
      <c r="I12" s="18">
        <v>16603</v>
      </c>
      <c r="J12" s="25" t="e">
        <f>+#REF!-H12</f>
        <v>#REF!</v>
      </c>
      <c r="K12" s="26" t="e">
        <f>+#REF!-I12</f>
        <v>#REF!</v>
      </c>
      <c r="L12" s="21">
        <f t="shared" si="3"/>
        <v>26.70047366677708</v>
      </c>
      <c r="M12" s="18">
        <v>146695.5</v>
      </c>
      <c r="N12" s="18">
        <v>144663.8</v>
      </c>
      <c r="O12" s="18">
        <v>4339263</v>
      </c>
      <c r="P12" s="17">
        <v>1156934</v>
      </c>
      <c r="Q12" s="22">
        <f t="shared" si="4"/>
        <v>26.661993061955453</v>
      </c>
      <c r="R12" s="17">
        <v>3379100</v>
      </c>
      <c r="S12" s="18">
        <v>901971</v>
      </c>
      <c r="T12" s="22"/>
      <c r="U12" s="22"/>
      <c r="V12" s="22"/>
      <c r="W12" s="22"/>
      <c r="X12" s="21">
        <f t="shared" si="5"/>
        <v>26.692640052084876</v>
      </c>
      <c r="Y12" s="17">
        <v>5294692</v>
      </c>
      <c r="Z12" s="23">
        <v>143768.51</v>
      </c>
      <c r="AA12" s="22">
        <v>72465</v>
      </c>
      <c r="AB12" s="18">
        <v>124400</v>
      </c>
      <c r="AC12" s="17">
        <v>17060</v>
      </c>
      <c r="AD12" s="24">
        <f t="shared" si="6"/>
        <v>13.713826366559486</v>
      </c>
      <c r="AE12" s="45">
        <v>5973163</v>
      </c>
      <c r="AF12" s="46">
        <v>1280073.99</v>
      </c>
      <c r="AG12" s="21">
        <f t="shared" si="7"/>
        <v>21.430421202301027</v>
      </c>
    </row>
    <row r="13" spans="1:33" ht="12.75">
      <c r="A13" s="13">
        <v>8</v>
      </c>
      <c r="B13" s="14" t="s">
        <v>23</v>
      </c>
      <c r="C13" s="15">
        <f t="shared" si="0"/>
        <v>13231948</v>
      </c>
      <c r="D13" s="15">
        <f t="shared" si="1"/>
        <v>6808705.159999999</v>
      </c>
      <c r="E13" s="16">
        <f t="shared" si="2"/>
        <v>51.45655923073458</v>
      </c>
      <c r="F13" s="17">
        <v>6858943</v>
      </c>
      <c r="G13" s="18">
        <v>2427943.6</v>
      </c>
      <c r="H13" s="18">
        <v>26856</v>
      </c>
      <c r="I13" s="18">
        <v>16744</v>
      </c>
      <c r="J13" s="25" t="e">
        <f>+#REF!-H13</f>
        <v>#REF!</v>
      </c>
      <c r="K13" s="26" t="e">
        <f>+#REF!-I13</f>
        <v>#REF!</v>
      </c>
      <c r="L13" s="21">
        <f t="shared" si="3"/>
        <v>35.398218063628754</v>
      </c>
      <c r="M13" s="18">
        <v>92577.1</v>
      </c>
      <c r="N13" s="18">
        <v>91734.2</v>
      </c>
      <c r="O13" s="18">
        <v>6368005</v>
      </c>
      <c r="P13" s="17">
        <v>4345905</v>
      </c>
      <c r="Q13" s="22">
        <f t="shared" si="4"/>
        <v>68.24594201794754</v>
      </c>
      <c r="R13" s="17">
        <v>3860657</v>
      </c>
      <c r="S13" s="18">
        <v>3412671</v>
      </c>
      <c r="T13" s="22"/>
      <c r="U13" s="22"/>
      <c r="V13" s="22"/>
      <c r="W13" s="22"/>
      <c r="X13" s="21">
        <f t="shared" si="5"/>
        <v>88.39612014224521</v>
      </c>
      <c r="Y13" s="17">
        <v>2748800</v>
      </c>
      <c r="Z13" s="23">
        <v>153279.88</v>
      </c>
      <c r="AA13" s="22">
        <v>47064</v>
      </c>
      <c r="AB13" s="18">
        <v>5000</v>
      </c>
      <c r="AC13" s="17">
        <v>34856.56</v>
      </c>
      <c r="AD13" s="24">
        <f t="shared" si="6"/>
        <v>697.1311999999999</v>
      </c>
      <c r="AE13" s="45">
        <v>13231948</v>
      </c>
      <c r="AF13" s="46">
        <v>3733172.93</v>
      </c>
      <c r="AG13" s="21">
        <f t="shared" si="7"/>
        <v>28.213328302076157</v>
      </c>
    </row>
    <row r="14" spans="1:33" ht="12.75">
      <c r="A14" s="13">
        <v>9</v>
      </c>
      <c r="B14" s="14" t="s">
        <v>24</v>
      </c>
      <c r="C14" s="15">
        <f t="shared" si="0"/>
        <v>2699432</v>
      </c>
      <c r="D14" s="15">
        <f t="shared" si="1"/>
        <v>1264052.04</v>
      </c>
      <c r="E14" s="16">
        <f t="shared" si="2"/>
        <v>46.826593149966364</v>
      </c>
      <c r="F14" s="17">
        <v>762200</v>
      </c>
      <c r="G14" s="18">
        <v>262311.04</v>
      </c>
      <c r="H14" s="18">
        <v>16775</v>
      </c>
      <c r="I14" s="18">
        <v>10227</v>
      </c>
      <c r="J14" s="25" t="e">
        <f>+#REF!-H14</f>
        <v>#REF!</v>
      </c>
      <c r="K14" s="26" t="e">
        <f>+#REF!-I14</f>
        <v>#REF!</v>
      </c>
      <c r="L14" s="21">
        <f t="shared" si="3"/>
        <v>34.41498819207557</v>
      </c>
      <c r="M14" s="18">
        <v>109617.6</v>
      </c>
      <c r="N14" s="18">
        <v>109322.3</v>
      </c>
      <c r="O14" s="18">
        <v>1906432</v>
      </c>
      <c r="P14" s="17">
        <v>992921</v>
      </c>
      <c r="Q14" s="22">
        <f t="shared" si="4"/>
        <v>52.08268640056398</v>
      </c>
      <c r="R14" s="17">
        <v>1463800</v>
      </c>
      <c r="S14" s="18">
        <v>836304</v>
      </c>
      <c r="T14" s="22"/>
      <c r="U14" s="22"/>
      <c r="V14" s="22"/>
      <c r="W14" s="22"/>
      <c r="X14" s="21">
        <f t="shared" si="5"/>
        <v>57.13239513594753</v>
      </c>
      <c r="Y14" s="17">
        <v>2170000</v>
      </c>
      <c r="Z14" s="23">
        <v>110413.9</v>
      </c>
      <c r="AA14" s="22">
        <v>49443</v>
      </c>
      <c r="AB14" s="18">
        <v>30800</v>
      </c>
      <c r="AC14" s="17">
        <v>8820</v>
      </c>
      <c r="AD14" s="24">
        <f t="shared" si="6"/>
        <v>28.636363636363637</v>
      </c>
      <c r="AE14" s="45">
        <v>2699432</v>
      </c>
      <c r="AF14" s="46">
        <v>928042.62</v>
      </c>
      <c r="AG14" s="21">
        <f t="shared" si="7"/>
        <v>34.37918124998148</v>
      </c>
    </row>
    <row r="15" spans="1:33" ht="12.75">
      <c r="A15" s="13">
        <v>10</v>
      </c>
      <c r="B15" s="14" t="s">
        <v>25</v>
      </c>
      <c r="C15" s="15">
        <f t="shared" si="0"/>
        <v>4606679</v>
      </c>
      <c r="D15" s="15">
        <f t="shared" si="1"/>
        <v>2329485.24</v>
      </c>
      <c r="E15" s="16">
        <f t="shared" si="2"/>
        <v>50.56756157744007</v>
      </c>
      <c r="F15" s="17">
        <v>2025000</v>
      </c>
      <c r="G15" s="18">
        <v>1043705.24</v>
      </c>
      <c r="H15" s="18">
        <v>24141</v>
      </c>
      <c r="I15" s="18">
        <v>15827</v>
      </c>
      <c r="J15" s="25" t="e">
        <f>+#REF!-H15</f>
        <v>#REF!</v>
      </c>
      <c r="K15" s="26" t="e">
        <f>+#REF!-I15</f>
        <v>#REF!</v>
      </c>
      <c r="L15" s="21">
        <f t="shared" si="3"/>
        <v>51.54099950617284</v>
      </c>
      <c r="M15" s="18">
        <v>144559.2</v>
      </c>
      <c r="N15" s="18">
        <v>140678.7</v>
      </c>
      <c r="O15" s="18">
        <v>2544279</v>
      </c>
      <c r="P15" s="17">
        <v>1285780</v>
      </c>
      <c r="Q15" s="22">
        <f t="shared" si="4"/>
        <v>50.53612437944109</v>
      </c>
      <c r="R15" s="17">
        <v>1783700</v>
      </c>
      <c r="S15" s="18">
        <v>1014327</v>
      </c>
      <c r="T15" s="22"/>
      <c r="U15" s="22"/>
      <c r="V15" s="22"/>
      <c r="W15" s="22"/>
      <c r="X15" s="21">
        <f t="shared" si="5"/>
        <v>56.866457363906484</v>
      </c>
      <c r="Y15" s="17">
        <v>2980070</v>
      </c>
      <c r="Z15" s="23">
        <v>175667.41</v>
      </c>
      <c r="AA15" s="22">
        <v>65444</v>
      </c>
      <c r="AB15" s="18">
        <v>37400</v>
      </c>
      <c r="AC15" s="17">
        <v>0</v>
      </c>
      <c r="AD15" s="24">
        <f t="shared" si="6"/>
        <v>0</v>
      </c>
      <c r="AE15" s="45">
        <v>4606679</v>
      </c>
      <c r="AF15" s="46">
        <v>768655.04</v>
      </c>
      <c r="AG15" s="21">
        <f t="shared" si="7"/>
        <v>16.685665313341783</v>
      </c>
    </row>
    <row r="16" spans="1:33" ht="12.75">
      <c r="A16" s="13">
        <v>11</v>
      </c>
      <c r="B16" s="14" t="s">
        <v>26</v>
      </c>
      <c r="C16" s="15">
        <f t="shared" si="0"/>
        <v>1985325</v>
      </c>
      <c r="D16" s="15">
        <f t="shared" si="1"/>
        <v>695575.84</v>
      </c>
      <c r="E16" s="16">
        <f t="shared" si="2"/>
        <v>35.03586767909536</v>
      </c>
      <c r="F16" s="17">
        <v>521274</v>
      </c>
      <c r="G16" s="18">
        <v>44534.84</v>
      </c>
      <c r="H16" s="18">
        <v>34044</v>
      </c>
      <c r="I16" s="18">
        <v>24421</v>
      </c>
      <c r="J16" s="25" t="e">
        <f>+#REF!-H16</f>
        <v>#REF!</v>
      </c>
      <c r="K16" s="26" t="e">
        <f>+#REF!-I16</f>
        <v>#REF!</v>
      </c>
      <c r="L16" s="21">
        <f t="shared" si="3"/>
        <v>8.543460828662084</v>
      </c>
      <c r="M16" s="18">
        <v>201731.5</v>
      </c>
      <c r="N16" s="18">
        <v>197911.7</v>
      </c>
      <c r="O16" s="18">
        <v>1386651</v>
      </c>
      <c r="P16" s="17">
        <v>613941</v>
      </c>
      <c r="Q16" s="22">
        <f t="shared" si="4"/>
        <v>44.27509156954417</v>
      </c>
      <c r="R16" s="17">
        <v>1057026</v>
      </c>
      <c r="S16" s="18">
        <v>495000</v>
      </c>
      <c r="T16" s="22"/>
      <c r="U16" s="22"/>
      <c r="V16" s="22"/>
      <c r="W16" s="22"/>
      <c r="X16" s="21">
        <f t="shared" si="5"/>
        <v>46.82950088266514</v>
      </c>
      <c r="Y16" s="17">
        <v>9997600</v>
      </c>
      <c r="Z16" s="23">
        <v>445565.33</v>
      </c>
      <c r="AA16" s="22">
        <v>95988</v>
      </c>
      <c r="AB16" s="18">
        <v>77400</v>
      </c>
      <c r="AC16" s="17">
        <v>37100</v>
      </c>
      <c r="AD16" s="24">
        <f t="shared" si="6"/>
        <v>47.9328165374677</v>
      </c>
      <c r="AE16" s="45">
        <v>1985325</v>
      </c>
      <c r="AF16" s="46">
        <v>655960.53</v>
      </c>
      <c r="AG16" s="21">
        <f t="shared" si="7"/>
        <v>33.04046088171962</v>
      </c>
    </row>
    <row r="17" spans="1:33" ht="12.75">
      <c r="A17" s="13">
        <v>12</v>
      </c>
      <c r="B17" s="14" t="s">
        <v>27</v>
      </c>
      <c r="C17" s="15">
        <f t="shared" si="0"/>
        <v>1840772</v>
      </c>
      <c r="D17" s="15">
        <f t="shared" si="1"/>
        <v>1003246.62</v>
      </c>
      <c r="E17" s="16">
        <f t="shared" si="2"/>
        <v>54.501405931859026</v>
      </c>
      <c r="F17" s="17">
        <v>455891</v>
      </c>
      <c r="G17" s="18">
        <v>343045.62</v>
      </c>
      <c r="H17" s="18">
        <v>18578</v>
      </c>
      <c r="I17" s="18">
        <v>12632</v>
      </c>
      <c r="J17" s="25" t="e">
        <f>+#REF!-H17</f>
        <v>#REF!</v>
      </c>
      <c r="K17" s="26" t="e">
        <f>+#REF!-I17</f>
        <v>#REF!</v>
      </c>
      <c r="L17" s="21">
        <f t="shared" si="3"/>
        <v>75.2472893739951</v>
      </c>
      <c r="M17" s="18">
        <v>92695.1</v>
      </c>
      <c r="N17" s="18">
        <v>91849.6</v>
      </c>
      <c r="O17" s="18">
        <v>1339181</v>
      </c>
      <c r="P17" s="17">
        <v>660201</v>
      </c>
      <c r="Q17" s="22">
        <f t="shared" si="4"/>
        <v>49.298862513730406</v>
      </c>
      <c r="R17" s="17">
        <v>1026309</v>
      </c>
      <c r="S17" s="18">
        <v>546846</v>
      </c>
      <c r="T17" s="22"/>
      <c r="U17" s="22"/>
      <c r="V17" s="22"/>
      <c r="W17" s="22"/>
      <c r="X17" s="21">
        <f t="shared" si="5"/>
        <v>53.28278325533539</v>
      </c>
      <c r="Y17" s="17">
        <v>1857014</v>
      </c>
      <c r="Z17" s="23">
        <v>128430</v>
      </c>
      <c r="AA17" s="22">
        <v>48354</v>
      </c>
      <c r="AB17" s="18">
        <v>45700</v>
      </c>
      <c r="AC17" s="17">
        <v>0</v>
      </c>
      <c r="AD17" s="24">
        <f t="shared" si="6"/>
        <v>0</v>
      </c>
      <c r="AE17" s="45">
        <v>1840772</v>
      </c>
      <c r="AF17" s="46">
        <v>674813</v>
      </c>
      <c r="AG17" s="21">
        <f t="shared" si="7"/>
        <v>36.6592386237948</v>
      </c>
    </row>
    <row r="18" spans="1:33" ht="12.75">
      <c r="A18" s="13">
        <v>13</v>
      </c>
      <c r="B18" s="14" t="s">
        <v>28</v>
      </c>
      <c r="C18" s="15">
        <f t="shared" si="0"/>
        <v>5035915</v>
      </c>
      <c r="D18" s="15">
        <f t="shared" si="1"/>
        <v>3035110.31</v>
      </c>
      <c r="E18" s="16">
        <f t="shared" si="2"/>
        <v>60.26929187645145</v>
      </c>
      <c r="F18" s="17">
        <v>1451400</v>
      </c>
      <c r="G18" s="18">
        <v>1461359.31</v>
      </c>
      <c r="H18" s="18">
        <v>21807</v>
      </c>
      <c r="I18" s="18">
        <v>17904</v>
      </c>
      <c r="J18" s="25" t="e">
        <f>+#REF!-H18</f>
        <v>#REF!</v>
      </c>
      <c r="K18" s="26" t="e">
        <f>+#REF!-I18</f>
        <v>#REF!</v>
      </c>
      <c r="L18" s="21">
        <f t="shared" si="3"/>
        <v>100.68618644067797</v>
      </c>
      <c r="M18" s="18">
        <v>157810</v>
      </c>
      <c r="N18" s="18">
        <v>155486.3</v>
      </c>
      <c r="O18" s="18">
        <v>3452515</v>
      </c>
      <c r="P18" s="17">
        <v>1553666</v>
      </c>
      <c r="Q18" s="22">
        <f t="shared" si="4"/>
        <v>45.00099203044737</v>
      </c>
      <c r="R18" s="17">
        <v>2632700</v>
      </c>
      <c r="S18" s="18">
        <v>1262465</v>
      </c>
      <c r="T18" s="22"/>
      <c r="U18" s="22"/>
      <c r="V18" s="22"/>
      <c r="W18" s="22"/>
      <c r="X18" s="21">
        <f t="shared" si="5"/>
        <v>47.95324191894253</v>
      </c>
      <c r="Y18" s="17">
        <v>8499000</v>
      </c>
      <c r="Z18" s="23">
        <v>196765.74</v>
      </c>
      <c r="AA18" s="22">
        <v>71981</v>
      </c>
      <c r="AB18" s="18">
        <v>132000</v>
      </c>
      <c r="AC18" s="17">
        <v>20085</v>
      </c>
      <c r="AD18" s="24">
        <f t="shared" si="6"/>
        <v>15.215909090909092</v>
      </c>
      <c r="AE18" s="45">
        <v>5035915</v>
      </c>
      <c r="AF18" s="46">
        <v>1335076.28</v>
      </c>
      <c r="AG18" s="21">
        <f t="shared" si="7"/>
        <v>26.511096394597605</v>
      </c>
    </row>
    <row r="19" spans="1:33" ht="12.75">
      <c r="A19" s="13">
        <v>14</v>
      </c>
      <c r="B19" s="14" t="s">
        <v>29</v>
      </c>
      <c r="C19" s="15">
        <f t="shared" si="0"/>
        <v>2346721</v>
      </c>
      <c r="D19" s="15">
        <f t="shared" si="1"/>
        <v>1105515.9000000001</v>
      </c>
      <c r="E19" s="16">
        <f t="shared" si="2"/>
        <v>47.10896182375323</v>
      </c>
      <c r="F19" s="17">
        <v>312472</v>
      </c>
      <c r="G19" s="18">
        <v>103344.11</v>
      </c>
      <c r="H19" s="18">
        <v>50974</v>
      </c>
      <c r="I19" s="18">
        <v>32698</v>
      </c>
      <c r="J19" s="25" t="e">
        <f>+#REF!-H19</f>
        <v>#REF!</v>
      </c>
      <c r="K19" s="26" t="e">
        <f>+#REF!-I19</f>
        <v>#REF!</v>
      </c>
      <c r="L19" s="21">
        <f t="shared" si="3"/>
        <v>33.07307854783789</v>
      </c>
      <c r="M19" s="18">
        <v>187447.9</v>
      </c>
      <c r="N19" s="18">
        <v>184579.2</v>
      </c>
      <c r="O19" s="18">
        <v>1925249</v>
      </c>
      <c r="P19" s="17">
        <v>990473</v>
      </c>
      <c r="Q19" s="22">
        <f t="shared" si="4"/>
        <v>51.44648822048473</v>
      </c>
      <c r="R19" s="17">
        <v>1546628</v>
      </c>
      <c r="S19" s="18">
        <v>855197</v>
      </c>
      <c r="T19" s="22"/>
      <c r="U19" s="22"/>
      <c r="V19" s="22"/>
      <c r="W19" s="22"/>
      <c r="X19" s="21">
        <f t="shared" si="5"/>
        <v>55.29429184005462</v>
      </c>
      <c r="Y19" s="17">
        <v>10805716</v>
      </c>
      <c r="Z19" s="23">
        <v>224195.03</v>
      </c>
      <c r="AA19" s="22">
        <v>90328</v>
      </c>
      <c r="AB19" s="18">
        <v>109000</v>
      </c>
      <c r="AC19" s="17">
        <v>11698.79</v>
      </c>
      <c r="AD19" s="24">
        <f t="shared" si="6"/>
        <v>10.732834862385323</v>
      </c>
      <c r="AE19" s="45">
        <v>2346721</v>
      </c>
      <c r="AF19" s="46">
        <v>937589.55</v>
      </c>
      <c r="AG19" s="21">
        <f t="shared" si="7"/>
        <v>39.95317508983812</v>
      </c>
    </row>
    <row r="20" spans="1:33" ht="12.75">
      <c r="A20" s="13">
        <v>15</v>
      </c>
      <c r="B20" s="14" t="s">
        <v>30</v>
      </c>
      <c r="C20" s="15">
        <f t="shared" si="0"/>
        <v>2294921</v>
      </c>
      <c r="D20" s="15">
        <f t="shared" si="1"/>
        <v>929750.97</v>
      </c>
      <c r="E20" s="16">
        <f t="shared" si="2"/>
        <v>40.513419416180334</v>
      </c>
      <c r="F20" s="17">
        <v>507600</v>
      </c>
      <c r="G20" s="18">
        <v>78007.97</v>
      </c>
      <c r="H20" s="18">
        <v>83928</v>
      </c>
      <c r="I20" s="18">
        <v>55316</v>
      </c>
      <c r="J20" s="25" t="e">
        <f>+#REF!-H20</f>
        <v>#REF!</v>
      </c>
      <c r="K20" s="26" t="e">
        <f>+#REF!-I20</f>
        <v>#REF!</v>
      </c>
      <c r="L20" s="21">
        <f t="shared" si="3"/>
        <v>15.368000394011034</v>
      </c>
      <c r="M20" s="18">
        <v>280544.1</v>
      </c>
      <c r="N20" s="18">
        <v>277916.2</v>
      </c>
      <c r="O20" s="18">
        <v>1730121</v>
      </c>
      <c r="P20" s="17">
        <v>833483</v>
      </c>
      <c r="Q20" s="22">
        <f t="shared" si="4"/>
        <v>48.17483863845361</v>
      </c>
      <c r="R20" s="17">
        <v>1351500</v>
      </c>
      <c r="S20" s="18">
        <v>698207</v>
      </c>
      <c r="T20" s="22"/>
      <c r="U20" s="22"/>
      <c r="V20" s="22"/>
      <c r="W20" s="22"/>
      <c r="X20" s="21">
        <f t="shared" si="5"/>
        <v>51.66163522012579</v>
      </c>
      <c r="Y20" s="17">
        <v>9507200</v>
      </c>
      <c r="Z20" s="23">
        <v>451832.93</v>
      </c>
      <c r="AA20" s="22">
        <v>147365</v>
      </c>
      <c r="AB20" s="18">
        <v>57200</v>
      </c>
      <c r="AC20" s="17">
        <v>18260</v>
      </c>
      <c r="AD20" s="24">
        <f t="shared" si="6"/>
        <v>31.92307692307692</v>
      </c>
      <c r="AE20" s="45">
        <v>2294921</v>
      </c>
      <c r="AF20" s="46">
        <v>751562.11</v>
      </c>
      <c r="AG20" s="21">
        <f t="shared" si="7"/>
        <v>32.74893166257139</v>
      </c>
    </row>
    <row r="21" spans="1:33" ht="12.75">
      <c r="A21" s="13">
        <v>16</v>
      </c>
      <c r="B21" s="14" t="s">
        <v>31</v>
      </c>
      <c r="C21" s="15">
        <f t="shared" si="0"/>
        <v>4514643</v>
      </c>
      <c r="D21" s="15">
        <f t="shared" si="1"/>
        <v>1887959.65</v>
      </c>
      <c r="E21" s="16">
        <f t="shared" si="2"/>
        <v>41.81858122558085</v>
      </c>
      <c r="F21" s="17">
        <v>1462001</v>
      </c>
      <c r="G21" s="18">
        <v>489596.43</v>
      </c>
      <c r="H21" s="18">
        <v>12987</v>
      </c>
      <c r="I21" s="18">
        <v>9223</v>
      </c>
      <c r="J21" s="25" t="e">
        <f>+#REF!-H21</f>
        <v>#REF!</v>
      </c>
      <c r="K21" s="26" t="e">
        <f>+#REF!-I21</f>
        <v>#REF!</v>
      </c>
      <c r="L21" s="21">
        <f t="shared" si="3"/>
        <v>33.48810500129617</v>
      </c>
      <c r="M21" s="18">
        <v>107863.6</v>
      </c>
      <c r="N21" s="18">
        <v>106947.2</v>
      </c>
      <c r="O21" s="18">
        <v>2738642</v>
      </c>
      <c r="P21" s="17">
        <v>1366402</v>
      </c>
      <c r="Q21" s="22">
        <f t="shared" si="4"/>
        <v>49.89341432724686</v>
      </c>
      <c r="R21" s="17">
        <v>2023299</v>
      </c>
      <c r="S21" s="18">
        <v>1160680</v>
      </c>
      <c r="T21" s="22"/>
      <c r="U21" s="22"/>
      <c r="V21" s="22"/>
      <c r="W21" s="22"/>
      <c r="X21" s="21">
        <f t="shared" si="5"/>
        <v>57.365718067374125</v>
      </c>
      <c r="Y21" s="17">
        <v>1670000</v>
      </c>
      <c r="Z21" s="23">
        <v>50926.72</v>
      </c>
      <c r="AA21" s="22">
        <v>44855</v>
      </c>
      <c r="AB21" s="18">
        <v>314000</v>
      </c>
      <c r="AC21" s="17">
        <v>31961.22</v>
      </c>
      <c r="AD21" s="24">
        <f t="shared" si="6"/>
        <v>10.178732484076432</v>
      </c>
      <c r="AE21" s="45">
        <v>4514643</v>
      </c>
      <c r="AF21" s="46">
        <v>1527084.44</v>
      </c>
      <c r="AG21" s="21">
        <f t="shared" si="7"/>
        <v>33.82514276322624</v>
      </c>
    </row>
    <row r="22" spans="1:33" ht="12.75">
      <c r="A22" s="13">
        <v>17</v>
      </c>
      <c r="B22" s="14" t="s">
        <v>32</v>
      </c>
      <c r="C22" s="15">
        <f t="shared" si="0"/>
        <v>1445147</v>
      </c>
      <c r="D22" s="15">
        <f t="shared" si="1"/>
        <v>711266.04</v>
      </c>
      <c r="E22" s="27">
        <f t="shared" si="2"/>
        <v>49.21755641467615</v>
      </c>
      <c r="F22" s="17">
        <v>118889</v>
      </c>
      <c r="G22" s="18">
        <v>50371.04</v>
      </c>
      <c r="H22" s="18">
        <v>21800</v>
      </c>
      <c r="I22" s="18">
        <v>15443</v>
      </c>
      <c r="J22" s="25" t="e">
        <f>+#REF!-H22</f>
        <v>#REF!</v>
      </c>
      <c r="K22" s="26" t="e">
        <f>+#REF!-I22</f>
        <v>#REF!</v>
      </c>
      <c r="L22" s="21">
        <f t="shared" si="3"/>
        <v>42.36812488960291</v>
      </c>
      <c r="M22" s="18">
        <v>70278.6</v>
      </c>
      <c r="N22" s="18">
        <v>69525.5</v>
      </c>
      <c r="O22" s="18">
        <v>1297458</v>
      </c>
      <c r="P22" s="28">
        <v>660895</v>
      </c>
      <c r="Q22" s="22">
        <f t="shared" si="4"/>
        <v>50.937679678263194</v>
      </c>
      <c r="R22" s="17">
        <v>1067911</v>
      </c>
      <c r="S22" s="18">
        <v>580614</v>
      </c>
      <c r="T22" s="22"/>
      <c r="U22" s="22"/>
      <c r="V22" s="22"/>
      <c r="W22" s="22"/>
      <c r="X22" s="21">
        <f t="shared" si="5"/>
        <v>54.36913750303162</v>
      </c>
      <c r="Y22" s="17">
        <v>10600000</v>
      </c>
      <c r="Z22" s="23">
        <v>724608.25</v>
      </c>
      <c r="AA22" s="22">
        <v>29112</v>
      </c>
      <c r="AB22" s="18">
        <v>28800</v>
      </c>
      <c r="AC22" s="17">
        <v>0</v>
      </c>
      <c r="AD22" s="24">
        <f t="shared" si="6"/>
        <v>0</v>
      </c>
      <c r="AE22" s="45">
        <v>1445147</v>
      </c>
      <c r="AF22" s="46">
        <v>607084.89</v>
      </c>
      <c r="AG22" s="21">
        <f t="shared" si="7"/>
        <v>42.008521624443745</v>
      </c>
    </row>
    <row r="23" spans="1:34" ht="15.75" customHeight="1">
      <c r="A23" s="47" t="s">
        <v>14</v>
      </c>
      <c r="B23" s="47"/>
      <c r="C23" s="29">
        <f>SUM(C6:C22)</f>
        <v>67498020</v>
      </c>
      <c r="D23" s="29">
        <f>SUM(D6:D22)</f>
        <v>31278049.30999999</v>
      </c>
      <c r="E23" s="30">
        <f>+D23/C23*100</f>
        <v>46.33921011312626</v>
      </c>
      <c r="F23" s="31">
        <f>SUM(F6:F22)</f>
        <v>22088500</v>
      </c>
      <c r="G23" s="29">
        <f>SUM(G6:G22)</f>
        <v>9134249.059999999</v>
      </c>
      <c r="H23" s="32"/>
      <c r="I23" s="29"/>
      <c r="J23" s="29"/>
      <c r="K23" s="31"/>
      <c r="L23" s="33">
        <f aca="true" t="shared" si="8" ref="L23:L35">+G23/F23*100</f>
        <v>41.3529622201598</v>
      </c>
      <c r="M23" s="34">
        <f>SUM(M6:M22)</f>
        <v>2747859.9000000004</v>
      </c>
      <c r="N23" s="34">
        <f>SUM(N6:N22)</f>
        <v>2710867.1000000006</v>
      </c>
      <c r="O23" s="29">
        <f>SUM(O6:O22)</f>
        <v>43965220</v>
      </c>
      <c r="P23" s="35">
        <f>SUM(P6:P22)</f>
        <v>21932460</v>
      </c>
      <c r="Q23" s="36">
        <f aca="true" t="shared" si="9" ref="Q23:Q35">+P23/O23*100</f>
        <v>49.885932562147985</v>
      </c>
      <c r="R23" s="33">
        <f aca="true" t="shared" si="10" ref="R23:W23">SUM(R6:R22)</f>
        <v>31131400</v>
      </c>
      <c r="S23" s="33">
        <f t="shared" si="10"/>
        <v>16434200</v>
      </c>
      <c r="T23" s="33">
        <f t="shared" si="10"/>
        <v>0</v>
      </c>
      <c r="U23" s="33">
        <f t="shared" si="10"/>
        <v>0</v>
      </c>
      <c r="V23" s="33">
        <f t="shared" si="10"/>
        <v>0</v>
      </c>
      <c r="W23" s="33">
        <f t="shared" si="10"/>
        <v>0</v>
      </c>
      <c r="X23" s="33">
        <f aca="true" t="shared" si="11" ref="X23:X35">S23/R23*100</f>
        <v>52.789787802668684</v>
      </c>
      <c r="Y23" s="37">
        <f>SUM(Y6:Y22)</f>
        <v>105744870</v>
      </c>
      <c r="Z23" s="37">
        <f>SUM(Z6:Z22)</f>
        <v>3841002.1200000006</v>
      </c>
      <c r="AA23" s="37">
        <f>SUM(AA6:AA22)</f>
        <v>1330920</v>
      </c>
      <c r="AB23" s="33">
        <f>SUM(AB6:AB22)</f>
        <v>1444300</v>
      </c>
      <c r="AC23" s="33">
        <f>SUM(AC6:AC22)</f>
        <v>211340.25</v>
      </c>
      <c r="AD23" s="33">
        <f>+Z23/Y23*100</f>
        <v>3.632329511587655</v>
      </c>
      <c r="AE23" s="31">
        <f>SUM(AE6:AE22)</f>
        <v>67498020</v>
      </c>
      <c r="AF23" s="29">
        <f>SUM(AF6:AF22)</f>
        <v>18699774.04</v>
      </c>
      <c r="AG23" s="33">
        <f>AF23/AE23*100</f>
        <v>27.70418160414187</v>
      </c>
      <c r="AH23" s="7"/>
    </row>
    <row r="24" spans="1:34" ht="12.75" customHeight="1">
      <c r="A24" s="13">
        <v>18</v>
      </c>
      <c r="B24" s="38" t="s">
        <v>8</v>
      </c>
      <c r="C24" s="15">
        <f t="shared" si="0"/>
        <v>324144620</v>
      </c>
      <c r="D24" s="15">
        <f t="shared" si="0"/>
        <v>167675824.95000002</v>
      </c>
      <c r="E24" s="33">
        <f>+D24/C24*100</f>
        <v>51.728708300017445</v>
      </c>
      <c r="F24" s="17">
        <v>53750100</v>
      </c>
      <c r="G24" s="18">
        <v>26703510.27</v>
      </c>
      <c r="H24" s="18">
        <v>83928</v>
      </c>
      <c r="I24" s="18">
        <v>55316</v>
      </c>
      <c r="J24" s="25" t="e">
        <f>+#REF!-H24</f>
        <v>#REF!</v>
      </c>
      <c r="K24" s="26" t="e">
        <f>+#REF!-I24</f>
        <v>#REF!</v>
      </c>
      <c r="L24" s="33">
        <f>+G24/F24*100</f>
        <v>49.680856910033654</v>
      </c>
      <c r="M24" s="18">
        <v>280544.1</v>
      </c>
      <c r="N24" s="18">
        <v>277916.2</v>
      </c>
      <c r="O24" s="18">
        <v>257737320</v>
      </c>
      <c r="P24" s="17">
        <v>134704500</v>
      </c>
      <c r="Q24" s="33">
        <f>+P24/O24*100</f>
        <v>52.26425881979373</v>
      </c>
      <c r="R24" s="17">
        <v>107439800</v>
      </c>
      <c r="S24" s="18">
        <v>51784400</v>
      </c>
      <c r="T24" s="22"/>
      <c r="U24" s="22"/>
      <c r="V24" s="22"/>
      <c r="W24" s="22"/>
      <c r="X24" s="33">
        <f>+S24/R24*100</f>
        <v>48.19852605831358</v>
      </c>
      <c r="Y24" s="17">
        <v>9507200</v>
      </c>
      <c r="Z24" s="23">
        <v>451832.93</v>
      </c>
      <c r="AA24" s="22">
        <v>147365</v>
      </c>
      <c r="AB24" s="18">
        <v>12657200</v>
      </c>
      <c r="AC24" s="17">
        <v>6267814.68</v>
      </c>
      <c r="AD24" s="33">
        <f>+AC24/AB24*100</f>
        <v>49.51975697626647</v>
      </c>
      <c r="AE24" s="45">
        <f>325855077.16</f>
        <v>325855077.16</v>
      </c>
      <c r="AF24" s="46">
        <f>166082062.1</f>
        <v>166082062.1</v>
      </c>
      <c r="AG24" s="33">
        <f>AF24/AE24*100</f>
        <v>50.968075608179355</v>
      </c>
      <c r="AH24" s="7"/>
    </row>
    <row r="25" spans="1:34" ht="21.75" customHeight="1">
      <c r="A25" s="47" t="s">
        <v>15</v>
      </c>
      <c r="B25" s="47"/>
      <c r="C25" s="39">
        <v>344602020</v>
      </c>
      <c r="D25" s="39">
        <v>175961670.3</v>
      </c>
      <c r="E25" s="33">
        <f>+D25/C25*100</f>
        <v>51.06228637313269</v>
      </c>
      <c r="F25" s="39">
        <f aca="true" t="shared" si="12" ref="F25:AC25">F23+F24</f>
        <v>75838600</v>
      </c>
      <c r="G25" s="39">
        <f t="shared" si="12"/>
        <v>35837759.33</v>
      </c>
      <c r="H25" s="39">
        <f t="shared" si="12"/>
        <v>83928</v>
      </c>
      <c r="I25" s="39">
        <f t="shared" si="12"/>
        <v>55316</v>
      </c>
      <c r="J25" s="39" t="e">
        <f t="shared" si="12"/>
        <v>#REF!</v>
      </c>
      <c r="K25" s="39" t="e">
        <f t="shared" si="12"/>
        <v>#REF!</v>
      </c>
      <c r="L25" s="33">
        <f>+G25/F25*100</f>
        <v>47.25530182519192</v>
      </c>
      <c r="M25" s="39">
        <f t="shared" si="12"/>
        <v>3028404.0000000005</v>
      </c>
      <c r="N25" s="39">
        <f t="shared" si="12"/>
        <v>2988783.3000000007</v>
      </c>
      <c r="O25" s="39">
        <v>254661920</v>
      </c>
      <c r="P25" s="39">
        <v>133644756</v>
      </c>
      <c r="Q25" s="33">
        <f>+P25/O25*100</f>
        <v>52.47928547778168</v>
      </c>
      <c r="R25" s="39">
        <v>94744800</v>
      </c>
      <c r="S25" s="39">
        <v>46064000</v>
      </c>
      <c r="T25" s="39">
        <f t="shared" si="12"/>
        <v>0</v>
      </c>
      <c r="U25" s="39">
        <f t="shared" si="12"/>
        <v>0</v>
      </c>
      <c r="V25" s="39">
        <f t="shared" si="12"/>
        <v>0</v>
      </c>
      <c r="W25" s="39">
        <f t="shared" si="12"/>
        <v>0</v>
      </c>
      <c r="X25" s="33">
        <f>+S25/R25*100</f>
        <v>48.619027112833635</v>
      </c>
      <c r="Y25" s="39">
        <f t="shared" si="12"/>
        <v>115252070</v>
      </c>
      <c r="Z25" s="39">
        <f t="shared" si="12"/>
        <v>4292835.050000001</v>
      </c>
      <c r="AA25" s="39">
        <f t="shared" si="12"/>
        <v>1478285</v>
      </c>
      <c r="AB25" s="39">
        <f t="shared" si="12"/>
        <v>14101500</v>
      </c>
      <c r="AC25" s="39">
        <f t="shared" si="12"/>
        <v>6479154.93</v>
      </c>
      <c r="AD25" s="33">
        <f aca="true" t="shared" si="13" ref="AD25:AD35">+AC25/AB25*100</f>
        <v>45.94656547175832</v>
      </c>
      <c r="AE25" s="39">
        <v>346312477.2</v>
      </c>
      <c r="AF25" s="39">
        <v>161789632.1</v>
      </c>
      <c r="AG25" s="33">
        <f>AF25/AE25*100</f>
        <v>46.71781779510196</v>
      </c>
      <c r="AH25" s="8"/>
    </row>
    <row r="26" spans="1:34" ht="12.75" hidden="1">
      <c r="A26" s="40"/>
      <c r="B26" s="41"/>
      <c r="C26" s="9" t="e">
        <f>+#REF!+#REF!</f>
        <v>#REF!</v>
      </c>
      <c r="D26" s="41"/>
      <c r="E26" s="41"/>
      <c r="F26" s="41"/>
      <c r="G26" s="41"/>
      <c r="H26" s="41"/>
      <c r="I26" s="41"/>
      <c r="J26" s="41"/>
      <c r="K26" s="41"/>
      <c r="L26" s="21" t="e">
        <f t="shared" si="8"/>
        <v>#DIV/0!</v>
      </c>
      <c r="M26" s="22"/>
      <c r="N26" s="22"/>
      <c r="O26" s="41"/>
      <c r="P26" s="41"/>
      <c r="Q26" s="16" t="e">
        <f t="shared" si="9"/>
        <v>#DIV/0!</v>
      </c>
      <c r="R26" s="22"/>
      <c r="S26" s="22"/>
      <c r="T26" s="22"/>
      <c r="U26" s="22"/>
      <c r="V26" s="22"/>
      <c r="W26" s="22"/>
      <c r="X26" s="33" t="e">
        <f t="shared" si="11"/>
        <v>#DIV/0!</v>
      </c>
      <c r="Y26" s="41">
        <v>1170979</v>
      </c>
      <c r="Z26" s="41">
        <v>733481</v>
      </c>
      <c r="AA26" s="41"/>
      <c r="AB26" s="41"/>
      <c r="AC26" s="41"/>
      <c r="AD26" s="24" t="e">
        <f t="shared" si="13"/>
        <v>#DIV/0!</v>
      </c>
      <c r="AE26" s="41"/>
      <c r="AF26" s="41"/>
      <c r="AG26" s="41"/>
      <c r="AH26" s="4"/>
    </row>
    <row r="27" spans="1:34" ht="12.75" hidden="1">
      <c r="A27" s="40"/>
      <c r="B27" s="41"/>
      <c r="C27" s="9">
        <f>+D1+E1</f>
        <v>0</v>
      </c>
      <c r="D27" s="41"/>
      <c r="E27" s="41"/>
      <c r="F27" s="41"/>
      <c r="G27" s="41"/>
      <c r="H27" s="41"/>
      <c r="I27" s="41"/>
      <c r="J27" s="41"/>
      <c r="K27" s="41"/>
      <c r="L27" s="21" t="e">
        <f t="shared" si="8"/>
        <v>#DIV/0!</v>
      </c>
      <c r="M27" s="22"/>
      <c r="N27" s="22"/>
      <c r="O27" s="41">
        <v>4688980</v>
      </c>
      <c r="P27" s="41">
        <v>1170979</v>
      </c>
      <c r="Q27" s="42">
        <f t="shared" si="9"/>
        <v>24.973000524634354</v>
      </c>
      <c r="R27" s="22"/>
      <c r="S27" s="22"/>
      <c r="T27" s="22"/>
      <c r="U27" s="22"/>
      <c r="V27" s="22"/>
      <c r="W27" s="22"/>
      <c r="X27" s="33" t="e">
        <f t="shared" si="11"/>
        <v>#DIV/0!</v>
      </c>
      <c r="Y27" s="41"/>
      <c r="Z27" s="41"/>
      <c r="AA27" s="41"/>
      <c r="AB27" s="41"/>
      <c r="AC27" s="41"/>
      <c r="AD27" s="24" t="e">
        <f t="shared" si="13"/>
        <v>#DIV/0!</v>
      </c>
      <c r="AE27" s="41"/>
      <c r="AF27" s="41"/>
      <c r="AG27" s="41"/>
      <c r="AH27" s="4"/>
    </row>
    <row r="28" spans="1:34" ht="12.75" hidden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1" t="e">
        <f t="shared" si="8"/>
        <v>#DIV/0!</v>
      </c>
      <c r="M28" s="22"/>
      <c r="N28" s="22"/>
      <c r="O28" s="41">
        <v>3496884</v>
      </c>
      <c r="P28" s="41">
        <v>733481</v>
      </c>
      <c r="Q28" s="42">
        <f t="shared" si="9"/>
        <v>20.975273986783662</v>
      </c>
      <c r="R28" s="22"/>
      <c r="S28" s="22"/>
      <c r="T28" s="22"/>
      <c r="U28" s="22"/>
      <c r="V28" s="22"/>
      <c r="W28" s="22"/>
      <c r="X28" s="33" t="e">
        <f t="shared" si="11"/>
        <v>#DIV/0!</v>
      </c>
      <c r="Y28" s="41"/>
      <c r="Z28" s="41"/>
      <c r="AA28" s="41"/>
      <c r="AB28" s="41"/>
      <c r="AC28" s="41"/>
      <c r="AD28" s="24" t="e">
        <f t="shared" si="13"/>
        <v>#DIV/0!</v>
      </c>
      <c r="AE28" s="41"/>
      <c r="AF28" s="41">
        <v>3211385</v>
      </c>
      <c r="AG28" s="41"/>
      <c r="AH28" s="4"/>
    </row>
    <row r="29" spans="1:34" ht="12.75" hidden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21" t="e">
        <f t="shared" si="8"/>
        <v>#DIV/0!</v>
      </c>
      <c r="M29" s="22"/>
      <c r="N29" s="22"/>
      <c r="O29" s="41"/>
      <c r="P29" s="41"/>
      <c r="Q29" s="42" t="e">
        <f t="shared" si="9"/>
        <v>#DIV/0!</v>
      </c>
      <c r="R29" s="42"/>
      <c r="S29" s="42"/>
      <c r="T29" s="42"/>
      <c r="U29" s="42"/>
      <c r="V29" s="42"/>
      <c r="W29" s="42"/>
      <c r="X29" s="33" t="e">
        <f t="shared" si="11"/>
        <v>#DIV/0!</v>
      </c>
      <c r="Y29" s="29">
        <v>1120238</v>
      </c>
      <c r="Z29" s="29">
        <v>598394</v>
      </c>
      <c r="AA29" s="20"/>
      <c r="AB29" s="20"/>
      <c r="AC29" s="20"/>
      <c r="AD29" s="24" t="e">
        <f t="shared" si="13"/>
        <v>#DIV/0!</v>
      </c>
      <c r="AE29" s="41"/>
      <c r="AF29" s="41"/>
      <c r="AG29" s="41"/>
      <c r="AH29" s="4"/>
    </row>
    <row r="30" spans="1:34" ht="12.75" hidden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21" t="e">
        <f t="shared" si="8"/>
        <v>#DIV/0!</v>
      </c>
      <c r="M30" s="22"/>
      <c r="N30" s="22"/>
      <c r="O30" s="41"/>
      <c r="P30" s="41"/>
      <c r="Q30" s="42" t="e">
        <f t="shared" si="9"/>
        <v>#DIV/0!</v>
      </c>
      <c r="R30" s="22"/>
      <c r="S30" s="22"/>
      <c r="T30" s="22"/>
      <c r="U30" s="22"/>
      <c r="V30" s="22"/>
      <c r="W30" s="22"/>
      <c r="X30" s="33" t="e">
        <f t="shared" si="11"/>
        <v>#DIV/0!</v>
      </c>
      <c r="Y30" s="41">
        <v>3301606</v>
      </c>
      <c r="Z30" s="41"/>
      <c r="AA30" s="41"/>
      <c r="AB30" s="41"/>
      <c r="AC30" s="41"/>
      <c r="AD30" s="24" t="e">
        <f t="shared" si="13"/>
        <v>#DIV/0!</v>
      </c>
      <c r="AE30" s="41"/>
      <c r="AF30" s="41"/>
      <c r="AG30" s="41"/>
      <c r="AH30" s="4"/>
    </row>
    <row r="31" spans="1:34" ht="12.75" hidden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21" t="e">
        <f t="shared" si="8"/>
        <v>#DIV/0!</v>
      </c>
      <c r="M31" s="22"/>
      <c r="N31" s="22"/>
      <c r="O31" s="41">
        <v>5082575</v>
      </c>
      <c r="P31" s="41">
        <v>3211385</v>
      </c>
      <c r="Q31" s="42">
        <f t="shared" si="9"/>
        <v>63.184212726816625</v>
      </c>
      <c r="R31" s="22"/>
      <c r="S31" s="22"/>
      <c r="T31" s="22"/>
      <c r="U31" s="22"/>
      <c r="V31" s="22"/>
      <c r="W31" s="22"/>
      <c r="X31" s="33" t="e">
        <f t="shared" si="11"/>
        <v>#DIV/0!</v>
      </c>
      <c r="Y31" s="41">
        <v>1219345</v>
      </c>
      <c r="Z31" s="41">
        <v>2082261</v>
      </c>
      <c r="AA31" s="41"/>
      <c r="AB31" s="41"/>
      <c r="AC31" s="41"/>
      <c r="AD31" s="24" t="e">
        <f t="shared" si="13"/>
        <v>#DIV/0!</v>
      </c>
      <c r="AE31" s="41"/>
      <c r="AF31" s="41"/>
      <c r="AG31" s="41"/>
      <c r="AH31" s="4"/>
    </row>
    <row r="32" spans="1:34" ht="12.75" hidden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21" t="e">
        <f t="shared" si="8"/>
        <v>#DIV/0!</v>
      </c>
      <c r="M32" s="22"/>
      <c r="N32" s="22"/>
      <c r="O32" s="41">
        <v>1871190</v>
      </c>
      <c r="P32" s="41"/>
      <c r="Q32" s="42">
        <f t="shared" si="9"/>
        <v>0</v>
      </c>
      <c r="R32" s="22"/>
      <c r="S32" s="22"/>
      <c r="T32" s="22"/>
      <c r="U32" s="22"/>
      <c r="V32" s="22"/>
      <c r="W32" s="22"/>
      <c r="X32" s="33" t="e">
        <f t="shared" si="11"/>
        <v>#DIV/0!</v>
      </c>
      <c r="Y32" s="41"/>
      <c r="Z32" s="41"/>
      <c r="AA32" s="41"/>
      <c r="AB32" s="41"/>
      <c r="AC32" s="41"/>
      <c r="AD32" s="24" t="e">
        <f t="shared" si="13"/>
        <v>#DIV/0!</v>
      </c>
      <c r="AE32" s="41"/>
      <c r="AF32" s="41"/>
      <c r="AG32" s="41"/>
      <c r="AH32" s="4"/>
    </row>
    <row r="33" spans="1:33" ht="12.75" hidden="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21" t="e">
        <f t="shared" si="8"/>
        <v>#DIV/0!</v>
      </c>
      <c r="M33" s="22"/>
      <c r="N33" s="22"/>
      <c r="O33" s="44"/>
      <c r="P33" s="44"/>
      <c r="Q33" s="42" t="e">
        <f t="shared" si="9"/>
        <v>#DIV/0!</v>
      </c>
      <c r="R33" s="22"/>
      <c r="S33" s="22"/>
      <c r="T33" s="22"/>
      <c r="U33" s="22"/>
      <c r="V33" s="22"/>
      <c r="W33" s="22"/>
      <c r="X33" s="33" t="e">
        <f t="shared" si="11"/>
        <v>#DIV/0!</v>
      </c>
      <c r="Y33" s="44"/>
      <c r="Z33" s="44"/>
      <c r="AA33" s="44"/>
      <c r="AB33" s="44"/>
      <c r="AC33" s="44"/>
      <c r="AD33" s="24" t="e">
        <f t="shared" si="13"/>
        <v>#DIV/0!</v>
      </c>
      <c r="AE33" s="44"/>
      <c r="AF33" s="44"/>
      <c r="AG33" s="44"/>
    </row>
    <row r="34" spans="1:33" ht="12.75" hidden="1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21" t="e">
        <f t="shared" si="8"/>
        <v>#DIV/0!</v>
      </c>
      <c r="M34" s="22"/>
      <c r="N34" s="22"/>
      <c r="O34" s="44"/>
      <c r="P34" s="44"/>
      <c r="Q34" s="42" t="e">
        <f t="shared" si="9"/>
        <v>#DIV/0!</v>
      </c>
      <c r="R34" s="22"/>
      <c r="S34" s="22"/>
      <c r="T34" s="22"/>
      <c r="U34" s="22"/>
      <c r="V34" s="22"/>
      <c r="W34" s="22"/>
      <c r="X34" s="33" t="e">
        <f t="shared" si="11"/>
        <v>#DIV/0!</v>
      </c>
      <c r="Y34" s="44"/>
      <c r="Z34" s="44"/>
      <c r="AA34" s="44"/>
      <c r="AB34" s="44"/>
      <c r="AC34" s="44"/>
      <c r="AD34" s="24" t="e">
        <f t="shared" si="13"/>
        <v>#DIV/0!</v>
      </c>
      <c r="AE34" s="44"/>
      <c r="AF34" s="44"/>
      <c r="AG34" s="44"/>
    </row>
    <row r="35" spans="1:33" ht="12.75" hidden="1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27" t="e">
        <f t="shared" si="8"/>
        <v>#DIV/0!</v>
      </c>
      <c r="M35" s="22"/>
      <c r="N35" s="22"/>
      <c r="O35" s="44"/>
      <c r="P35" s="44"/>
      <c r="Q35" s="42" t="e">
        <f t="shared" si="9"/>
        <v>#DIV/0!</v>
      </c>
      <c r="R35" s="22"/>
      <c r="S35" s="22"/>
      <c r="T35" s="22"/>
      <c r="U35" s="22"/>
      <c r="V35" s="22"/>
      <c r="W35" s="22"/>
      <c r="X35" s="33" t="e">
        <f t="shared" si="11"/>
        <v>#DIV/0!</v>
      </c>
      <c r="Y35" s="44"/>
      <c r="Z35" s="44"/>
      <c r="AA35" s="44"/>
      <c r="AB35" s="44"/>
      <c r="AC35" s="44"/>
      <c r="AD35" s="24" t="e">
        <f t="shared" si="13"/>
        <v>#DIV/0!</v>
      </c>
      <c r="AE35" s="44"/>
      <c r="AF35" s="44"/>
      <c r="AG35" s="44"/>
    </row>
    <row r="36" spans="1:33" ht="12.7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</row>
    <row r="37" spans="3:16" ht="12.75">
      <c r="C37" s="44"/>
      <c r="P37" s="44"/>
    </row>
  </sheetData>
  <mergeCells count="13">
    <mergeCell ref="A1:AC1"/>
    <mergeCell ref="AB2:AC2"/>
    <mergeCell ref="A3:A5"/>
    <mergeCell ref="B3:B5"/>
    <mergeCell ref="C3:E4"/>
    <mergeCell ref="F3:AD3"/>
    <mergeCell ref="A23:B23"/>
    <mergeCell ref="A25:B25"/>
    <mergeCell ref="AE3:AG4"/>
    <mergeCell ref="F4:L4"/>
    <mergeCell ref="O4:Q4"/>
    <mergeCell ref="R4:X4"/>
    <mergeCell ref="Y4:AD4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 </dc:creator>
  <cp:keywords/>
  <dc:description/>
  <cp:lastModifiedBy>finans6</cp:lastModifiedBy>
  <cp:lastPrinted>2006-07-31T10:07:02Z</cp:lastPrinted>
  <dcterms:created xsi:type="dcterms:W3CDTF">2005-10-18T06:05:09Z</dcterms:created>
  <dcterms:modified xsi:type="dcterms:W3CDTF">2006-07-31T10:58:46Z</dcterms:modified>
  <cp:category/>
  <cp:version/>
  <cp:contentType/>
  <cp:contentStatus/>
</cp:coreProperties>
</file>