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505" windowHeight="6315" activeTab="0"/>
  </bookViews>
  <sheets>
    <sheet name="сайт" sheetId="1" r:id="rId1"/>
  </sheets>
  <definedNames>
    <definedName name="_xlnm.Print_Area" localSheetId="0">'сайт'!$A$1:$AG$36</definedName>
  </definedNames>
  <calcPr fullCalcOnLoad="1"/>
</workbook>
</file>

<file path=xl/sharedStrings.xml><?xml version="1.0" encoding="utf-8"?>
<sst xmlns="http://schemas.openxmlformats.org/spreadsheetml/2006/main" count="53" uniqueCount="34">
  <si>
    <t>(рублей)</t>
  </si>
  <si>
    <t>№ п/п</t>
  </si>
  <si>
    <t>Доходы - всего</t>
  </si>
  <si>
    <t>в том числе</t>
  </si>
  <si>
    <t>Расходы - всего</t>
  </si>
  <si>
    <t>Назначено на год</t>
  </si>
  <si>
    <t>Исполнено</t>
  </si>
  <si>
    <t>%</t>
  </si>
  <si>
    <t>Чебоксарский pайон</t>
  </si>
  <si>
    <t>Налоговые и неналоговые доходы</t>
  </si>
  <si>
    <t xml:space="preserve">Безвозмездные поступления от других бюджетов бюджетной системы РФ </t>
  </si>
  <si>
    <t xml:space="preserve">из них дотация на выравнивание уровня бюджетной обеспеченности </t>
  </si>
  <si>
    <t>Наименование муниципального района и сельских поселений</t>
  </si>
  <si>
    <t>Доходы от предпринимательской деятельности</t>
  </si>
  <si>
    <t>Итого по сельским поселениям</t>
  </si>
  <si>
    <t>Консолидированный бюджет Чебоксарского района</t>
  </si>
  <si>
    <t xml:space="preserve">Абашевское сельское поселение </t>
  </si>
  <si>
    <t>Акулевское сельское поселение</t>
  </si>
  <si>
    <t>Атлашевское  сельское поселение</t>
  </si>
  <si>
    <t>Б-Катрасьское сельское поселение</t>
  </si>
  <si>
    <t>В-Сюктерское сельское поселение</t>
  </si>
  <si>
    <t>Ишакское сельское поселение</t>
  </si>
  <si>
    <t>Ишлейское сельское поселение</t>
  </si>
  <si>
    <t>Кугесьское сельское поселение</t>
  </si>
  <si>
    <t>Кшаушское сельское поселение</t>
  </si>
  <si>
    <t>Лапсарское сельское поселение</t>
  </si>
  <si>
    <t>Сарабакасинское сельское поселение</t>
  </si>
  <si>
    <t>С-Покровское сельское поселение</t>
  </si>
  <si>
    <t>Синьяльское сельское поселение</t>
  </si>
  <si>
    <t>Сирмапосинское сельское поселение</t>
  </si>
  <si>
    <t>Чиршкасинское сельское поселение</t>
  </si>
  <si>
    <t>Шинерпосинское сельское поселение</t>
  </si>
  <si>
    <t>Янышское сельское поселение</t>
  </si>
  <si>
    <t>Исполнение консолидированного бюджета Чебоксарского района Чувашской Республики на 1 января 2007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</si>
</sst>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</numFmts>
  <fonts count="8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9" fontId="5" fillId="0" borderId="0" xfId="0" applyNumberFormat="1" applyFont="1" applyFill="1" applyAlignment="1">
      <alignment vertical="center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/>
      <protection/>
    </xf>
    <xf numFmtId="169" fontId="5" fillId="0" borderId="1" xfId="18" applyNumberFormat="1" applyFont="1" applyFill="1" applyBorder="1" applyAlignment="1">
      <alignment horizontal="center" vertical="center" wrapText="1"/>
      <protection/>
    </xf>
    <xf numFmtId="169" fontId="5" fillId="0" borderId="2" xfId="18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Fill="1" applyAlignment="1">
      <alignment vertical="center"/>
    </xf>
    <xf numFmtId="169" fontId="7" fillId="0" borderId="3" xfId="18" applyNumberFormat="1" applyFont="1" applyFill="1" applyBorder="1" applyAlignment="1">
      <alignment horizontal="center" vertical="center" wrapText="1"/>
      <protection/>
    </xf>
    <xf numFmtId="169" fontId="7" fillId="0" borderId="3" xfId="18" applyNumberFormat="1" applyFont="1" applyFill="1" applyBorder="1" applyAlignment="1">
      <alignment horizontal="center" vertical="center"/>
      <protection/>
    </xf>
    <xf numFmtId="3" fontId="7" fillId="0" borderId="4" xfId="18" applyNumberFormat="1" applyFont="1" applyFill="1" applyBorder="1" applyAlignment="1">
      <alignment horizontal="right" vertical="center" wrapText="1"/>
      <protection/>
    </xf>
    <xf numFmtId="0" fontId="7" fillId="0" borderId="5" xfId="0" applyFont="1" applyBorder="1" applyAlignment="1">
      <alignment/>
    </xf>
    <xf numFmtId="169" fontId="7" fillId="0" borderId="6" xfId="0" applyNumberFormat="1" applyFont="1" applyBorder="1" applyAlignment="1">
      <alignment/>
    </xf>
    <xf numFmtId="169" fontId="7" fillId="0" borderId="4" xfId="18" applyNumberFormat="1" applyFont="1" applyFill="1" applyBorder="1" applyAlignment="1">
      <alignment vertical="center"/>
      <protection/>
    </xf>
    <xf numFmtId="169" fontId="7" fillId="0" borderId="5" xfId="0" applyNumberFormat="1" applyFont="1" applyFill="1" applyBorder="1" applyAlignment="1">
      <alignment/>
    </xf>
    <xf numFmtId="169" fontId="7" fillId="0" borderId="0" xfId="0" applyNumberFormat="1" applyFont="1" applyFill="1" applyAlignment="1">
      <alignment/>
    </xf>
    <xf numFmtId="169" fontId="7" fillId="0" borderId="6" xfId="18" applyNumberFormat="1" applyFont="1" applyFill="1" applyBorder="1" applyAlignment="1">
      <alignment horizontal="right" vertical="center" wrapText="1"/>
      <protection/>
    </xf>
    <xf numFmtId="169" fontId="7" fillId="0" borderId="0" xfId="18" applyNumberFormat="1" applyFont="1" applyFill="1" applyBorder="1" applyAlignment="1">
      <alignment horizontal="right" vertical="center" wrapText="1"/>
      <protection/>
    </xf>
    <xf numFmtId="169" fontId="7" fillId="0" borderId="5" xfId="18" applyNumberFormat="1" applyFont="1" applyFill="1" applyBorder="1" applyAlignment="1">
      <alignment vertical="center"/>
      <protection/>
    </xf>
    <xf numFmtId="169" fontId="7" fillId="0" borderId="0" xfId="18" applyNumberFormat="1" applyFont="1" applyFill="1" applyBorder="1" applyAlignment="1">
      <alignment vertical="center"/>
      <protection/>
    </xf>
    <xf numFmtId="169" fontId="7" fillId="0" borderId="0" xfId="0" applyNumberFormat="1" applyFont="1" applyFill="1" applyBorder="1" applyAlignment="1">
      <alignment/>
    </xf>
    <xf numFmtId="169" fontId="7" fillId="0" borderId="6" xfId="18" applyNumberFormat="1" applyFont="1" applyFill="1" applyBorder="1" applyAlignment="1">
      <alignment vertical="center"/>
      <protection/>
    </xf>
    <xf numFmtId="169" fontId="7" fillId="0" borderId="2" xfId="18" applyNumberFormat="1" applyFont="1" applyFill="1" applyBorder="1" applyAlignment="1">
      <alignment horizontal="right" vertical="center" wrapText="1"/>
      <protection/>
    </xf>
    <xf numFmtId="169" fontId="7" fillId="0" borderId="7" xfId="18" applyNumberFormat="1" applyFont="1" applyFill="1" applyBorder="1" applyAlignment="1">
      <alignment horizontal="right" vertical="center" wrapText="1"/>
      <protection/>
    </xf>
    <xf numFmtId="169" fontId="7" fillId="0" borderId="8" xfId="18" applyNumberFormat="1" applyFont="1" applyFill="1" applyBorder="1" applyAlignment="1">
      <alignment vertical="center"/>
      <protection/>
    </xf>
    <xf numFmtId="169" fontId="7" fillId="0" borderId="8" xfId="0" applyNumberFormat="1" applyFont="1" applyFill="1" applyBorder="1" applyAlignment="1">
      <alignment/>
    </xf>
    <xf numFmtId="169" fontId="7" fillId="0" borderId="3" xfId="18" applyNumberFormat="1" applyFont="1" applyFill="1" applyBorder="1" applyAlignment="1">
      <alignment horizontal="right" vertical="center" wrapText="1"/>
      <protection/>
    </xf>
    <xf numFmtId="169" fontId="7" fillId="0" borderId="9" xfId="18" applyNumberFormat="1" applyFont="1" applyFill="1" applyBorder="1" applyAlignment="1">
      <alignment vertical="center"/>
      <protection/>
    </xf>
    <xf numFmtId="169" fontId="7" fillId="0" borderId="10" xfId="18" applyNumberFormat="1" applyFont="1" applyFill="1" applyBorder="1" applyAlignment="1">
      <alignment horizontal="right" vertical="center" wrapText="1"/>
      <protection/>
    </xf>
    <xf numFmtId="169" fontId="7" fillId="0" borderId="11" xfId="18" applyNumberFormat="1" applyFont="1" applyFill="1" applyBorder="1" applyAlignment="1">
      <alignment horizontal="right" vertical="center" wrapText="1"/>
      <protection/>
    </xf>
    <xf numFmtId="169" fontId="7" fillId="0" borderId="3" xfId="18" applyNumberFormat="1" applyFont="1" applyFill="1" applyBorder="1" applyAlignment="1">
      <alignment vertical="center"/>
      <protection/>
    </xf>
    <xf numFmtId="169" fontId="7" fillId="0" borderId="12" xfId="0" applyNumberFormat="1" applyFont="1" applyFill="1" applyBorder="1" applyAlignment="1">
      <alignment vertical="center"/>
    </xf>
    <xf numFmtId="169" fontId="7" fillId="0" borderId="10" xfId="18" applyNumberFormat="1" applyFont="1" applyFill="1" applyBorder="1" applyAlignment="1">
      <alignment vertical="center"/>
      <protection/>
    </xf>
    <xf numFmtId="169" fontId="7" fillId="0" borderId="12" xfId="18" applyNumberFormat="1" applyFont="1" applyFill="1" applyBorder="1" applyAlignment="1">
      <alignment vertical="center"/>
      <protection/>
    </xf>
    <xf numFmtId="169" fontId="7" fillId="0" borderId="5" xfId="18" applyNumberFormat="1" applyFont="1" applyFill="1" applyBorder="1" applyAlignment="1">
      <alignment vertical="center" wrapText="1"/>
      <protection/>
    </xf>
    <xf numFmtId="169" fontId="7" fillId="0" borderId="3" xfId="0" applyNumberFormat="1" applyFont="1" applyFill="1" applyBorder="1" applyAlignment="1">
      <alignment/>
    </xf>
    <xf numFmtId="3" fontId="7" fillId="0" borderId="0" xfId="18" applyNumberFormat="1" applyFont="1" applyFill="1" applyAlignment="1">
      <alignment vertical="center"/>
      <protection/>
    </xf>
    <xf numFmtId="169" fontId="7" fillId="0" borderId="0" xfId="18" applyNumberFormat="1" applyFont="1" applyFill="1" applyAlignment="1">
      <alignment vertical="center"/>
      <protection/>
    </xf>
    <xf numFmtId="169" fontId="7" fillId="0" borderId="13" xfId="18" applyNumberFormat="1" applyFont="1" applyFill="1" applyBorder="1" applyAlignment="1">
      <alignment vertical="center"/>
      <protection/>
    </xf>
    <xf numFmtId="3" fontId="7" fillId="0" borderId="0" xfId="0" applyNumberFormat="1" applyFont="1" applyFill="1" applyAlignment="1">
      <alignment vertical="center"/>
    </xf>
    <xf numFmtId="169" fontId="7" fillId="0" borderId="0" xfId="0" applyNumberFormat="1" applyFont="1" applyFill="1" applyAlignment="1">
      <alignment vertical="center"/>
    </xf>
    <xf numFmtId="169" fontId="7" fillId="0" borderId="4" xfId="0" applyNumberFormat="1" applyFont="1" applyBorder="1" applyAlignment="1">
      <alignment/>
    </xf>
    <xf numFmtId="169" fontId="7" fillId="0" borderId="5" xfId="0" applyNumberFormat="1" applyFont="1" applyBorder="1" applyAlignment="1">
      <alignment/>
    </xf>
    <xf numFmtId="4" fontId="7" fillId="0" borderId="3" xfId="18" applyNumberFormat="1" applyFont="1" applyFill="1" applyBorder="1" applyAlignment="1">
      <alignment horizontal="right" vertical="center" wrapText="1"/>
      <protection/>
    </xf>
    <xf numFmtId="4" fontId="7" fillId="0" borderId="3" xfId="18" applyNumberFormat="1" applyFont="1" applyFill="1" applyBorder="1" applyAlignment="1">
      <alignment vertical="center"/>
      <protection/>
    </xf>
    <xf numFmtId="4" fontId="7" fillId="0" borderId="8" xfId="18" applyNumberFormat="1" applyFont="1" applyFill="1" applyBorder="1" applyAlignment="1">
      <alignment horizontal="right" vertical="center" wrapText="1"/>
      <protection/>
    </xf>
    <xf numFmtId="4" fontId="7" fillId="0" borderId="6" xfId="0" applyNumberFormat="1" applyFont="1" applyBorder="1" applyAlignment="1">
      <alignment/>
    </xf>
    <xf numFmtId="169" fontId="7" fillId="0" borderId="3" xfId="0" applyNumberFormat="1" applyFont="1" applyBorder="1" applyAlignment="1">
      <alignment/>
    </xf>
    <xf numFmtId="169" fontId="7" fillId="0" borderId="3" xfId="18" applyNumberFormat="1" applyFont="1" applyFill="1" applyBorder="1" applyAlignment="1">
      <alignment vertical="center" wrapText="1"/>
      <protection/>
    </xf>
    <xf numFmtId="169" fontId="7" fillId="0" borderId="13" xfId="18" applyNumberFormat="1" applyFont="1" applyFill="1" applyBorder="1" applyAlignment="1">
      <alignment horizontal="center" vertical="center" wrapText="1"/>
      <protection/>
    </xf>
    <xf numFmtId="169" fontId="7" fillId="0" borderId="7" xfId="18" applyNumberFormat="1" applyFont="1" applyFill="1" applyBorder="1" applyAlignment="1">
      <alignment horizontal="center" vertical="center" wrapText="1"/>
      <protection/>
    </xf>
    <xf numFmtId="169" fontId="7" fillId="0" borderId="2" xfId="18" applyNumberFormat="1" applyFont="1" applyFill="1" applyBorder="1" applyAlignment="1">
      <alignment horizontal="center" vertical="center" wrapText="1"/>
      <protection/>
    </xf>
    <xf numFmtId="169" fontId="7" fillId="0" borderId="9" xfId="18" applyNumberFormat="1" applyFont="1" applyFill="1" applyBorder="1" applyAlignment="1">
      <alignment horizontal="center" vertical="center" wrapText="1"/>
      <protection/>
    </xf>
    <xf numFmtId="169" fontId="7" fillId="0" borderId="1" xfId="18" applyNumberFormat="1" applyFont="1" applyFill="1" applyBorder="1" applyAlignment="1">
      <alignment horizontal="center" vertical="center" wrapText="1"/>
      <protection/>
    </xf>
    <xf numFmtId="169" fontId="7" fillId="0" borderId="14" xfId="18" applyNumberFormat="1" applyFont="1" applyFill="1" applyBorder="1" applyAlignment="1">
      <alignment horizontal="center" vertical="center" wrapText="1"/>
      <protection/>
    </xf>
    <xf numFmtId="169" fontId="7" fillId="0" borderId="3" xfId="18" applyNumberFormat="1" applyFont="1" applyFill="1" applyBorder="1" applyAlignment="1">
      <alignment horizontal="center" vertical="center"/>
      <protection/>
    </xf>
    <xf numFmtId="169" fontId="7" fillId="0" borderId="10" xfId="18" applyNumberFormat="1" applyFont="1" applyFill="1" applyBorder="1" applyAlignment="1">
      <alignment horizontal="center" vertical="center" wrapText="1"/>
      <protection/>
    </xf>
    <xf numFmtId="169" fontId="7" fillId="0" borderId="12" xfId="18" applyNumberFormat="1" applyFont="1" applyFill="1" applyBorder="1" applyAlignment="1">
      <alignment horizontal="center" vertical="center" wrapText="1"/>
      <protection/>
    </xf>
    <xf numFmtId="169" fontId="7" fillId="0" borderId="11" xfId="18" applyNumberFormat="1" applyFont="1" applyFill="1" applyBorder="1" applyAlignment="1">
      <alignment horizontal="center" vertical="center" wrapText="1"/>
      <protection/>
    </xf>
    <xf numFmtId="169" fontId="4" fillId="0" borderId="0" xfId="18" applyNumberFormat="1" applyFont="1" applyFill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7" fillId="0" borderId="3" xfId="18" applyNumberFormat="1" applyFont="1" applyFill="1" applyBorder="1" applyAlignment="1">
      <alignment horizontal="center" vertical="center" wrapText="1"/>
      <protection/>
    </xf>
    <xf numFmtId="169" fontId="7" fillId="0" borderId="3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AC1"/>
    </sheetView>
  </sheetViews>
  <sheetFormatPr defaultColWidth="9.00390625" defaultRowHeight="12.75"/>
  <cols>
    <col min="1" max="1" width="3.375" style="7" customWidth="1"/>
    <col min="2" max="2" width="30.875" style="1" customWidth="1"/>
    <col min="3" max="3" width="12.375" style="1" customWidth="1"/>
    <col min="4" max="4" width="13.75390625" style="1" customWidth="1"/>
    <col min="5" max="5" width="4.875" style="1" customWidth="1"/>
    <col min="6" max="6" width="11.75390625" style="1" customWidth="1"/>
    <col min="7" max="7" width="12.375" style="1" bestFit="1" customWidth="1"/>
    <col min="8" max="9" width="10.75390625" style="1" hidden="1" customWidth="1"/>
    <col min="10" max="11" width="0" style="1" hidden="1" customWidth="1"/>
    <col min="12" max="12" width="7.375" style="1" customWidth="1"/>
    <col min="13" max="14" width="9.25390625" style="1" hidden="1" customWidth="1"/>
    <col min="15" max="15" width="12.125" style="1" customWidth="1"/>
    <col min="16" max="16" width="13.25390625" style="1" customWidth="1"/>
    <col min="17" max="17" width="5.25390625" style="1" customWidth="1"/>
    <col min="18" max="19" width="12.375" style="1" customWidth="1"/>
    <col min="20" max="22" width="9.125" style="1" hidden="1" customWidth="1"/>
    <col min="23" max="23" width="3.625" style="1" hidden="1" customWidth="1"/>
    <col min="24" max="24" width="6.375" style="1" customWidth="1"/>
    <col min="25" max="25" width="9.75390625" style="1" hidden="1" customWidth="1"/>
    <col min="26" max="26" width="10.75390625" style="1" hidden="1" customWidth="1"/>
    <col min="27" max="27" width="5.125" style="1" hidden="1" customWidth="1"/>
    <col min="28" max="28" width="11.00390625" style="1" customWidth="1"/>
    <col min="29" max="29" width="12.125" style="1" customWidth="1"/>
    <col min="30" max="30" width="5.375" style="1" customWidth="1"/>
    <col min="31" max="31" width="11.875" style="1" customWidth="1"/>
    <col min="32" max="32" width="12.375" style="1" customWidth="1"/>
    <col min="33" max="33" width="6.25390625" style="1" customWidth="1"/>
    <col min="34" max="34" width="9.125" style="1" hidden="1" customWidth="1"/>
    <col min="35" max="35" width="13.125" style="1" hidden="1" customWidth="1"/>
    <col min="36" max="36" width="13.125" style="1" customWidth="1"/>
    <col min="37" max="16384" width="9.125" style="1" customWidth="1"/>
  </cols>
  <sheetData>
    <row r="1" spans="1:29" ht="15.75">
      <c r="A1" s="59" t="s">
        <v>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ht="11.25">
      <c r="A2" s="2"/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60" t="s">
        <v>0</v>
      </c>
      <c r="AC2" s="60"/>
    </row>
    <row r="3" spans="1:33" ht="14.25" customHeight="1">
      <c r="A3" s="61" t="s">
        <v>1</v>
      </c>
      <c r="B3" s="62" t="s">
        <v>12</v>
      </c>
      <c r="C3" s="49" t="s">
        <v>2</v>
      </c>
      <c r="D3" s="50"/>
      <c r="E3" s="51"/>
      <c r="F3" s="56" t="s">
        <v>3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8"/>
      <c r="AE3" s="49" t="s">
        <v>4</v>
      </c>
      <c r="AF3" s="50"/>
      <c r="AG3" s="51"/>
    </row>
    <row r="4" spans="1:34" ht="47.25" customHeight="1">
      <c r="A4" s="61"/>
      <c r="B4" s="62"/>
      <c r="C4" s="52"/>
      <c r="D4" s="53"/>
      <c r="E4" s="54"/>
      <c r="F4" s="55" t="s">
        <v>9</v>
      </c>
      <c r="G4" s="55"/>
      <c r="H4" s="55"/>
      <c r="I4" s="55"/>
      <c r="J4" s="55"/>
      <c r="K4" s="55"/>
      <c r="L4" s="55"/>
      <c r="M4" s="9"/>
      <c r="N4" s="9"/>
      <c r="O4" s="56" t="s">
        <v>10</v>
      </c>
      <c r="P4" s="57"/>
      <c r="Q4" s="58"/>
      <c r="R4" s="56" t="s">
        <v>11</v>
      </c>
      <c r="S4" s="57"/>
      <c r="T4" s="57"/>
      <c r="U4" s="57"/>
      <c r="V4" s="57"/>
      <c r="W4" s="57"/>
      <c r="X4" s="58"/>
      <c r="Y4" s="56" t="s">
        <v>13</v>
      </c>
      <c r="Z4" s="57"/>
      <c r="AA4" s="57"/>
      <c r="AB4" s="57"/>
      <c r="AC4" s="57"/>
      <c r="AD4" s="58"/>
      <c r="AE4" s="52"/>
      <c r="AF4" s="53"/>
      <c r="AG4" s="54"/>
      <c r="AH4" s="5"/>
    </row>
    <row r="5" spans="1:34" ht="27.75" customHeight="1">
      <c r="A5" s="61"/>
      <c r="B5" s="62"/>
      <c r="C5" s="8" t="s">
        <v>5</v>
      </c>
      <c r="D5" s="8" t="s">
        <v>6</v>
      </c>
      <c r="E5" s="8" t="s">
        <v>7</v>
      </c>
      <c r="F5" s="8" t="s">
        <v>5</v>
      </c>
      <c r="G5" s="8" t="s">
        <v>6</v>
      </c>
      <c r="H5" s="8" t="s">
        <v>7</v>
      </c>
      <c r="I5" s="8"/>
      <c r="J5" s="8"/>
      <c r="K5" s="8"/>
      <c r="L5" s="8" t="s">
        <v>7</v>
      </c>
      <c r="M5" s="8"/>
      <c r="N5" s="8"/>
      <c r="O5" s="8" t="s">
        <v>5</v>
      </c>
      <c r="P5" s="8" t="s">
        <v>6</v>
      </c>
      <c r="Q5" s="8" t="s">
        <v>7</v>
      </c>
      <c r="R5" s="8" t="s">
        <v>5</v>
      </c>
      <c r="S5" s="8" t="s">
        <v>6</v>
      </c>
      <c r="T5" s="8" t="s">
        <v>7</v>
      </c>
      <c r="U5" s="8"/>
      <c r="V5" s="8"/>
      <c r="W5" s="8"/>
      <c r="X5" s="8" t="s">
        <v>7</v>
      </c>
      <c r="Y5" s="8" t="s">
        <v>5</v>
      </c>
      <c r="Z5" s="8" t="s">
        <v>6</v>
      </c>
      <c r="AA5" s="8"/>
      <c r="AB5" s="8" t="s">
        <v>5</v>
      </c>
      <c r="AC5" s="8" t="s">
        <v>6</v>
      </c>
      <c r="AD5" s="8" t="s">
        <v>7</v>
      </c>
      <c r="AE5" s="8" t="s">
        <v>5</v>
      </c>
      <c r="AF5" s="8" t="s">
        <v>6</v>
      </c>
      <c r="AG5" s="8" t="s">
        <v>7</v>
      </c>
      <c r="AH5" s="6"/>
    </row>
    <row r="6" spans="1:34" ht="12.75">
      <c r="A6" s="10">
        <v>1</v>
      </c>
      <c r="B6" s="11" t="s">
        <v>16</v>
      </c>
      <c r="C6" s="12">
        <f aca="true" t="shared" si="0" ref="C6:C22">F6+O6+AB6</f>
        <v>2134033</v>
      </c>
      <c r="D6" s="46">
        <f aca="true" t="shared" si="1" ref="D6:D22">G6+P6+AC6</f>
        <v>2507696.2800000003</v>
      </c>
      <c r="E6" s="13">
        <f aca="true" t="shared" si="2" ref="E6:E22">+D6/C6*100</f>
        <v>117.50972360783551</v>
      </c>
      <c r="F6" s="14">
        <v>709691</v>
      </c>
      <c r="G6" s="15">
        <v>1093932.97</v>
      </c>
      <c r="H6" s="15">
        <v>23477</v>
      </c>
      <c r="I6" s="15">
        <v>15341</v>
      </c>
      <c r="J6" s="16" t="e">
        <f>+#REF!-H6</f>
        <v>#REF!</v>
      </c>
      <c r="K6" s="17" t="e">
        <f>+#REF!-I6</f>
        <v>#REF!</v>
      </c>
      <c r="L6" s="18">
        <f aca="true" t="shared" si="3" ref="L6:L22">+G6/F6*100</f>
        <v>154.14215059793628</v>
      </c>
      <c r="M6" s="15">
        <v>133040.7</v>
      </c>
      <c r="N6" s="15">
        <v>131392.5</v>
      </c>
      <c r="O6" s="15">
        <v>1378942</v>
      </c>
      <c r="P6" s="14">
        <v>1378913.31</v>
      </c>
      <c r="Q6" s="19">
        <f aca="true" t="shared" si="4" ref="Q6:Q22">+P6/O6*100</f>
        <v>99.99791941938095</v>
      </c>
      <c r="R6" s="14">
        <v>1233309</v>
      </c>
      <c r="S6" s="15">
        <v>1233309</v>
      </c>
      <c r="T6" s="19"/>
      <c r="U6" s="19"/>
      <c r="V6" s="19"/>
      <c r="W6" s="19"/>
      <c r="X6" s="18">
        <f aca="true" t="shared" si="5" ref="X6:X22">+S6/R6*100</f>
        <v>100</v>
      </c>
      <c r="Y6" s="14">
        <v>9495900</v>
      </c>
      <c r="Z6" s="20">
        <v>361326</v>
      </c>
      <c r="AA6" s="19">
        <v>66320</v>
      </c>
      <c r="AB6" s="15">
        <v>45400</v>
      </c>
      <c r="AC6" s="14">
        <v>34850</v>
      </c>
      <c r="AD6" s="21">
        <f aca="true" t="shared" si="6" ref="AD6:AD25">+AC6/AB6*100</f>
        <v>76.76211453744493</v>
      </c>
      <c r="AE6" s="41">
        <v>2134033</v>
      </c>
      <c r="AF6" s="42">
        <v>2030840.23</v>
      </c>
      <c r="AG6" s="18">
        <f aca="true" t="shared" si="7" ref="AG6:AG22">AF6/AE6*100</f>
        <v>95.16442482379607</v>
      </c>
      <c r="AH6" s="1">
        <f>C6-AE6</f>
        <v>0</v>
      </c>
    </row>
    <row r="7" spans="1:34" ht="12.75">
      <c r="A7" s="10">
        <v>2</v>
      </c>
      <c r="B7" s="11" t="s">
        <v>17</v>
      </c>
      <c r="C7" s="12">
        <f t="shared" si="0"/>
        <v>1094545</v>
      </c>
      <c r="D7" s="46">
        <f t="shared" si="1"/>
        <v>1139459.15</v>
      </c>
      <c r="E7" s="13">
        <f t="shared" si="2"/>
        <v>104.10345394661708</v>
      </c>
      <c r="F7" s="14">
        <v>184897</v>
      </c>
      <c r="G7" s="15">
        <v>264815.26</v>
      </c>
      <c r="H7" s="15">
        <v>33078</v>
      </c>
      <c r="I7" s="15">
        <v>21432</v>
      </c>
      <c r="J7" s="22" t="e">
        <f>+#REF!-H7</f>
        <v>#REF!</v>
      </c>
      <c r="K7" s="23" t="e">
        <f>+#REF!-I7</f>
        <v>#REF!</v>
      </c>
      <c r="L7" s="18">
        <f t="shared" si="3"/>
        <v>143.22312422592037</v>
      </c>
      <c r="M7" s="15">
        <v>257007.1</v>
      </c>
      <c r="N7" s="15">
        <v>255575.6</v>
      </c>
      <c r="O7" s="15">
        <v>834648</v>
      </c>
      <c r="P7" s="14">
        <v>834588.89</v>
      </c>
      <c r="Q7" s="19">
        <f t="shared" si="4"/>
        <v>99.99291797260642</v>
      </c>
      <c r="R7" s="14">
        <v>764303</v>
      </c>
      <c r="S7" s="15">
        <v>764303</v>
      </c>
      <c r="T7" s="19"/>
      <c r="U7" s="19"/>
      <c r="V7" s="19"/>
      <c r="W7" s="19"/>
      <c r="X7" s="18">
        <f t="shared" si="5"/>
        <v>100</v>
      </c>
      <c r="Y7" s="14">
        <v>5547558</v>
      </c>
      <c r="Z7" s="20">
        <v>170140.19</v>
      </c>
      <c r="AA7" s="19">
        <v>132654</v>
      </c>
      <c r="AB7" s="15">
        <v>75000</v>
      </c>
      <c r="AC7" s="14">
        <v>40055</v>
      </c>
      <c r="AD7" s="21">
        <f t="shared" si="6"/>
        <v>53.406666666666666</v>
      </c>
      <c r="AE7" s="41">
        <v>1094545</v>
      </c>
      <c r="AF7" s="42">
        <v>1073657.96</v>
      </c>
      <c r="AG7" s="18">
        <f t="shared" si="7"/>
        <v>98.0917148221407</v>
      </c>
      <c r="AH7" s="1">
        <f aca="true" t="shared" si="8" ref="AH7:AH35">C7-AE7</f>
        <v>0</v>
      </c>
    </row>
    <row r="8" spans="1:34" ht="12.75">
      <c r="A8" s="10">
        <v>3</v>
      </c>
      <c r="B8" s="11" t="s">
        <v>18</v>
      </c>
      <c r="C8" s="12">
        <f t="shared" si="0"/>
        <v>7394751</v>
      </c>
      <c r="D8" s="46">
        <f t="shared" si="1"/>
        <v>7101749.05</v>
      </c>
      <c r="E8" s="13">
        <f t="shared" si="2"/>
        <v>96.03770363599801</v>
      </c>
      <c r="F8" s="14">
        <v>2058000</v>
      </c>
      <c r="G8" s="15">
        <v>1770169.78</v>
      </c>
      <c r="H8" s="15">
        <v>45183</v>
      </c>
      <c r="I8" s="15">
        <v>29242</v>
      </c>
      <c r="J8" s="22" t="e">
        <f>+#REF!-H8</f>
        <v>#REF!</v>
      </c>
      <c r="K8" s="23" t="e">
        <f>+#REF!-I8</f>
        <v>#REF!</v>
      </c>
      <c r="L8" s="18">
        <f t="shared" si="3"/>
        <v>86.01408066083577</v>
      </c>
      <c r="M8" s="15">
        <v>235079.1</v>
      </c>
      <c r="N8" s="15">
        <v>228185.9</v>
      </c>
      <c r="O8" s="15">
        <v>5321151</v>
      </c>
      <c r="P8" s="14">
        <v>5321089.27</v>
      </c>
      <c r="Q8" s="19">
        <f t="shared" si="4"/>
        <v>99.99883991264295</v>
      </c>
      <c r="R8" s="14">
        <v>2791700</v>
      </c>
      <c r="S8" s="15">
        <v>2791700</v>
      </c>
      <c r="T8" s="19"/>
      <c r="U8" s="19"/>
      <c r="V8" s="19"/>
      <c r="W8" s="19"/>
      <c r="X8" s="18">
        <f t="shared" si="5"/>
        <v>100</v>
      </c>
      <c r="Y8" s="14">
        <v>8081200</v>
      </c>
      <c r="Z8" s="20">
        <v>35641.32</v>
      </c>
      <c r="AA8" s="19">
        <v>114702</v>
      </c>
      <c r="AB8" s="15">
        <v>15600</v>
      </c>
      <c r="AC8" s="14">
        <v>10490</v>
      </c>
      <c r="AD8" s="21">
        <f t="shared" si="6"/>
        <v>67.24358974358975</v>
      </c>
      <c r="AE8" s="41">
        <v>7394751</v>
      </c>
      <c r="AF8" s="42">
        <v>7117632.64</v>
      </c>
      <c r="AG8" s="18">
        <f t="shared" si="7"/>
        <v>96.25249910375616</v>
      </c>
      <c r="AH8" s="1">
        <f t="shared" si="8"/>
        <v>0</v>
      </c>
    </row>
    <row r="9" spans="1:34" ht="12.75">
      <c r="A9" s="10">
        <v>4</v>
      </c>
      <c r="B9" s="11" t="s">
        <v>19</v>
      </c>
      <c r="C9" s="12">
        <f t="shared" si="0"/>
        <v>3009872</v>
      </c>
      <c r="D9" s="46">
        <f t="shared" si="1"/>
        <v>3208092</v>
      </c>
      <c r="E9" s="13">
        <f t="shared" si="2"/>
        <v>106.58566211453511</v>
      </c>
      <c r="F9" s="14">
        <v>1012200</v>
      </c>
      <c r="G9" s="15">
        <v>1222315.79</v>
      </c>
      <c r="H9" s="15">
        <v>24663</v>
      </c>
      <c r="I9" s="15">
        <v>17887</v>
      </c>
      <c r="J9" s="22" t="e">
        <f>+#REF!-H9</f>
        <v>#REF!</v>
      </c>
      <c r="K9" s="23" t="e">
        <f>+#REF!-I9</f>
        <v>#REF!</v>
      </c>
      <c r="L9" s="18">
        <f t="shared" si="3"/>
        <v>120.75832740565107</v>
      </c>
      <c r="M9" s="15">
        <v>155198.1</v>
      </c>
      <c r="N9" s="15">
        <v>152740.1</v>
      </c>
      <c r="O9" s="15">
        <v>1955672</v>
      </c>
      <c r="P9" s="14">
        <v>1955555.21</v>
      </c>
      <c r="Q9" s="19">
        <f t="shared" si="4"/>
        <v>99.99402813968804</v>
      </c>
      <c r="R9" s="14">
        <v>1735300</v>
      </c>
      <c r="S9" s="15">
        <v>1735300</v>
      </c>
      <c r="T9" s="19"/>
      <c r="U9" s="19"/>
      <c r="V9" s="19"/>
      <c r="W9" s="19"/>
      <c r="X9" s="18">
        <f t="shared" si="5"/>
        <v>100</v>
      </c>
      <c r="Y9" s="14">
        <v>6289200</v>
      </c>
      <c r="Z9" s="20">
        <v>203044.93</v>
      </c>
      <c r="AA9" s="19">
        <v>73944</v>
      </c>
      <c r="AB9" s="15">
        <v>42000</v>
      </c>
      <c r="AC9" s="14">
        <v>30221</v>
      </c>
      <c r="AD9" s="21">
        <f t="shared" si="6"/>
        <v>71.95476190476191</v>
      </c>
      <c r="AE9" s="41">
        <v>3009872</v>
      </c>
      <c r="AF9" s="42">
        <v>2938911.22</v>
      </c>
      <c r="AG9" s="18">
        <f t="shared" si="7"/>
        <v>97.64239874652478</v>
      </c>
      <c r="AH9" s="1">
        <f t="shared" si="8"/>
        <v>0</v>
      </c>
    </row>
    <row r="10" spans="1:34" ht="12.75">
      <c r="A10" s="10">
        <v>5</v>
      </c>
      <c r="B10" s="11" t="s">
        <v>20</v>
      </c>
      <c r="C10" s="12">
        <f t="shared" si="0"/>
        <v>5109620</v>
      </c>
      <c r="D10" s="46">
        <f t="shared" si="1"/>
        <v>5566484.399999999</v>
      </c>
      <c r="E10" s="13">
        <f t="shared" si="2"/>
        <v>108.94125981971261</v>
      </c>
      <c r="F10" s="14">
        <v>2387000</v>
      </c>
      <c r="G10" s="15">
        <v>2829027.74</v>
      </c>
      <c r="H10" s="15">
        <v>34692</v>
      </c>
      <c r="I10" s="15">
        <v>22961</v>
      </c>
      <c r="J10" s="22" t="e">
        <f>+#REF!-H10</f>
        <v>#REF!</v>
      </c>
      <c r="K10" s="23" t="e">
        <f>+#REF!-I10</f>
        <v>#REF!</v>
      </c>
      <c r="L10" s="18">
        <f t="shared" si="3"/>
        <v>118.51812903225807</v>
      </c>
      <c r="M10" s="15">
        <v>229475.6</v>
      </c>
      <c r="N10" s="15">
        <v>226467.7</v>
      </c>
      <c r="O10" s="15">
        <v>2682220</v>
      </c>
      <c r="P10" s="14">
        <v>2682132.61</v>
      </c>
      <c r="Q10" s="19">
        <f t="shared" si="4"/>
        <v>99.99674187799657</v>
      </c>
      <c r="R10" s="14">
        <v>2058500</v>
      </c>
      <c r="S10" s="15">
        <v>2058500</v>
      </c>
      <c r="T10" s="19"/>
      <c r="U10" s="19"/>
      <c r="V10" s="19"/>
      <c r="W10" s="19"/>
      <c r="X10" s="18">
        <f t="shared" si="5"/>
        <v>100</v>
      </c>
      <c r="Y10" s="14">
        <v>7538200</v>
      </c>
      <c r="Z10" s="20">
        <v>64629.85</v>
      </c>
      <c r="AA10" s="19">
        <v>105309</v>
      </c>
      <c r="AB10" s="15">
        <v>40400</v>
      </c>
      <c r="AC10" s="14">
        <v>55324.05</v>
      </c>
      <c r="AD10" s="21">
        <f t="shared" si="6"/>
        <v>136.9407178217822</v>
      </c>
      <c r="AE10" s="41">
        <v>5109620</v>
      </c>
      <c r="AF10" s="42">
        <v>4939330.7</v>
      </c>
      <c r="AG10" s="18">
        <f t="shared" si="7"/>
        <v>96.66728054141012</v>
      </c>
      <c r="AH10" s="1">
        <f t="shared" si="8"/>
        <v>0</v>
      </c>
    </row>
    <row r="11" spans="1:34" ht="12.75">
      <c r="A11" s="10">
        <v>6</v>
      </c>
      <c r="B11" s="11" t="s">
        <v>21</v>
      </c>
      <c r="C11" s="12">
        <f t="shared" si="0"/>
        <v>2108484</v>
      </c>
      <c r="D11" s="46">
        <f t="shared" si="1"/>
        <v>2496898.0300000003</v>
      </c>
      <c r="E11" s="13">
        <f t="shared" si="2"/>
        <v>118.4214833975501</v>
      </c>
      <c r="F11" s="14">
        <v>511542</v>
      </c>
      <c r="G11" s="15">
        <v>899961.23</v>
      </c>
      <c r="H11" s="15">
        <v>27654</v>
      </c>
      <c r="I11" s="15">
        <v>17376</v>
      </c>
      <c r="J11" s="22" t="e">
        <f>+#REF!-H11</f>
        <v>#REF!</v>
      </c>
      <c r="K11" s="23" t="e">
        <f>+#REF!-I11</f>
        <v>#REF!</v>
      </c>
      <c r="L11" s="18">
        <f t="shared" si="3"/>
        <v>175.9310535596295</v>
      </c>
      <c r="M11" s="15">
        <v>146239.1</v>
      </c>
      <c r="N11" s="15">
        <v>145890.6</v>
      </c>
      <c r="O11" s="15">
        <v>1556942</v>
      </c>
      <c r="P11" s="14">
        <v>1556803.12</v>
      </c>
      <c r="Q11" s="19">
        <f t="shared" si="4"/>
        <v>99.99107995031287</v>
      </c>
      <c r="R11" s="14">
        <v>1355658</v>
      </c>
      <c r="S11" s="15">
        <v>1355658</v>
      </c>
      <c r="T11" s="19"/>
      <c r="U11" s="19"/>
      <c r="V11" s="19"/>
      <c r="W11" s="19"/>
      <c r="X11" s="18">
        <f t="shared" si="5"/>
        <v>100</v>
      </c>
      <c r="Y11" s="14">
        <v>2662720</v>
      </c>
      <c r="Z11" s="20">
        <v>200766.13</v>
      </c>
      <c r="AA11" s="19">
        <v>75592</v>
      </c>
      <c r="AB11" s="15">
        <v>40000</v>
      </c>
      <c r="AC11" s="14">
        <v>40133.68</v>
      </c>
      <c r="AD11" s="21">
        <f t="shared" si="6"/>
        <v>100.3342</v>
      </c>
      <c r="AE11" s="41">
        <v>2108484</v>
      </c>
      <c r="AF11" s="42">
        <v>2003005.07</v>
      </c>
      <c r="AG11" s="18">
        <f t="shared" si="7"/>
        <v>94.9974042961673</v>
      </c>
      <c r="AH11" s="1">
        <f t="shared" si="8"/>
        <v>0</v>
      </c>
    </row>
    <row r="12" spans="1:34" ht="12.75">
      <c r="A12" s="10">
        <v>7</v>
      </c>
      <c r="B12" s="11" t="s">
        <v>22</v>
      </c>
      <c r="C12" s="12">
        <f t="shared" si="0"/>
        <v>5480034</v>
      </c>
      <c r="D12" s="46">
        <f t="shared" si="1"/>
        <v>5404972.84</v>
      </c>
      <c r="E12" s="13">
        <f t="shared" si="2"/>
        <v>98.63027930118682</v>
      </c>
      <c r="F12" s="14">
        <v>1509500</v>
      </c>
      <c r="G12" s="15">
        <v>1442503.65</v>
      </c>
      <c r="H12" s="15">
        <v>29385</v>
      </c>
      <c r="I12" s="15">
        <v>16603</v>
      </c>
      <c r="J12" s="22" t="e">
        <f>+#REF!-H12</f>
        <v>#REF!</v>
      </c>
      <c r="K12" s="23" t="e">
        <f>+#REF!-I12</f>
        <v>#REF!</v>
      </c>
      <c r="L12" s="18">
        <f t="shared" si="3"/>
        <v>95.56168598873799</v>
      </c>
      <c r="M12" s="15">
        <v>146695.5</v>
      </c>
      <c r="N12" s="15">
        <v>144663.8</v>
      </c>
      <c r="O12" s="15">
        <v>3910534</v>
      </c>
      <c r="P12" s="14">
        <v>3910469.19</v>
      </c>
      <c r="Q12" s="19">
        <f t="shared" si="4"/>
        <v>99.99834268158773</v>
      </c>
      <c r="R12" s="14">
        <v>3379100</v>
      </c>
      <c r="S12" s="15">
        <v>3379100</v>
      </c>
      <c r="T12" s="19"/>
      <c r="U12" s="19"/>
      <c r="V12" s="19"/>
      <c r="W12" s="19"/>
      <c r="X12" s="18">
        <f t="shared" si="5"/>
        <v>100</v>
      </c>
      <c r="Y12" s="14">
        <v>5294692</v>
      </c>
      <c r="Z12" s="20">
        <v>143768.51</v>
      </c>
      <c r="AA12" s="19">
        <v>72465</v>
      </c>
      <c r="AB12" s="15">
        <v>60000</v>
      </c>
      <c r="AC12" s="14">
        <v>52000</v>
      </c>
      <c r="AD12" s="21">
        <f t="shared" si="6"/>
        <v>86.66666666666667</v>
      </c>
      <c r="AE12" s="41">
        <v>5480034</v>
      </c>
      <c r="AF12" s="42">
        <v>5231266.78</v>
      </c>
      <c r="AG12" s="18">
        <f t="shared" si="7"/>
        <v>95.46048035468394</v>
      </c>
      <c r="AH12" s="1">
        <f t="shared" si="8"/>
        <v>0</v>
      </c>
    </row>
    <row r="13" spans="1:34" ht="12.75">
      <c r="A13" s="10">
        <v>8</v>
      </c>
      <c r="B13" s="11" t="s">
        <v>23</v>
      </c>
      <c r="C13" s="12">
        <f t="shared" si="0"/>
        <v>14302994</v>
      </c>
      <c r="D13" s="46">
        <f t="shared" si="1"/>
        <v>13578752.040000001</v>
      </c>
      <c r="E13" s="13">
        <f t="shared" si="2"/>
        <v>94.93643107170429</v>
      </c>
      <c r="F13" s="14">
        <v>7074531</v>
      </c>
      <c r="G13" s="15">
        <v>7099590.03</v>
      </c>
      <c r="H13" s="15">
        <v>26856</v>
      </c>
      <c r="I13" s="15">
        <v>16744</v>
      </c>
      <c r="J13" s="22" t="e">
        <f>+#REF!-H13</f>
        <v>#REF!</v>
      </c>
      <c r="K13" s="23" t="e">
        <f>+#REF!-I13</f>
        <v>#REF!</v>
      </c>
      <c r="L13" s="18">
        <f t="shared" si="3"/>
        <v>100.35421471755512</v>
      </c>
      <c r="M13" s="15">
        <v>92577.1</v>
      </c>
      <c r="N13" s="15">
        <v>91734.2</v>
      </c>
      <c r="O13" s="15">
        <v>7203463</v>
      </c>
      <c r="P13" s="14">
        <v>6458537.41</v>
      </c>
      <c r="Q13" s="19">
        <f t="shared" si="4"/>
        <v>89.65878508711714</v>
      </c>
      <c r="R13" s="14">
        <v>3860657</v>
      </c>
      <c r="S13" s="15">
        <v>3860657</v>
      </c>
      <c r="T13" s="19"/>
      <c r="U13" s="19"/>
      <c r="V13" s="19"/>
      <c r="W13" s="19"/>
      <c r="X13" s="18">
        <f t="shared" si="5"/>
        <v>100</v>
      </c>
      <c r="Y13" s="14">
        <v>2748800</v>
      </c>
      <c r="Z13" s="20">
        <v>153279.88</v>
      </c>
      <c r="AA13" s="19">
        <v>47064</v>
      </c>
      <c r="AB13" s="15">
        <v>25000</v>
      </c>
      <c r="AC13" s="14">
        <v>20624.6</v>
      </c>
      <c r="AD13" s="21">
        <f t="shared" si="6"/>
        <v>82.49839999999999</v>
      </c>
      <c r="AE13" s="41">
        <v>14302994</v>
      </c>
      <c r="AF13" s="42">
        <v>13247889.62</v>
      </c>
      <c r="AG13" s="18">
        <f t="shared" si="7"/>
        <v>92.62319217920387</v>
      </c>
      <c r="AH13" s="1">
        <f t="shared" si="8"/>
        <v>0</v>
      </c>
    </row>
    <row r="14" spans="1:34" ht="12.75">
      <c r="A14" s="10">
        <v>9</v>
      </c>
      <c r="B14" s="11" t="s">
        <v>24</v>
      </c>
      <c r="C14" s="12">
        <f t="shared" si="0"/>
        <v>2578085</v>
      </c>
      <c r="D14" s="46">
        <f t="shared" si="1"/>
        <v>2473495.54</v>
      </c>
      <c r="E14" s="13">
        <f t="shared" si="2"/>
        <v>95.94313376013591</v>
      </c>
      <c r="F14" s="14">
        <v>762200</v>
      </c>
      <c r="G14" s="15">
        <v>690136.9</v>
      </c>
      <c r="H14" s="15">
        <v>16775</v>
      </c>
      <c r="I14" s="15">
        <v>10227</v>
      </c>
      <c r="J14" s="22" t="e">
        <f>+#REF!-H14</f>
        <v>#REF!</v>
      </c>
      <c r="K14" s="23" t="e">
        <f>+#REF!-I14</f>
        <v>#REF!</v>
      </c>
      <c r="L14" s="18">
        <f t="shared" si="3"/>
        <v>90.54538178955654</v>
      </c>
      <c r="M14" s="15">
        <v>109617.6</v>
      </c>
      <c r="N14" s="15">
        <v>109322.3</v>
      </c>
      <c r="O14" s="15">
        <v>1746985</v>
      </c>
      <c r="P14" s="14">
        <v>1746978.64</v>
      </c>
      <c r="Q14" s="19">
        <f t="shared" si="4"/>
        <v>99.99963594421246</v>
      </c>
      <c r="R14" s="14">
        <v>1463800</v>
      </c>
      <c r="S14" s="15">
        <v>1463800</v>
      </c>
      <c r="T14" s="19"/>
      <c r="U14" s="19"/>
      <c r="V14" s="19"/>
      <c r="W14" s="19"/>
      <c r="X14" s="18">
        <f t="shared" si="5"/>
        <v>100</v>
      </c>
      <c r="Y14" s="14">
        <v>2170000</v>
      </c>
      <c r="Z14" s="20">
        <v>110413.9</v>
      </c>
      <c r="AA14" s="19">
        <v>49443</v>
      </c>
      <c r="AB14" s="15">
        <v>68900</v>
      </c>
      <c r="AC14" s="14">
        <v>36380</v>
      </c>
      <c r="AD14" s="21">
        <f t="shared" si="6"/>
        <v>52.8011611030479</v>
      </c>
      <c r="AE14" s="41">
        <v>2578085</v>
      </c>
      <c r="AF14" s="42">
        <v>2428938.94</v>
      </c>
      <c r="AG14" s="18">
        <f t="shared" si="7"/>
        <v>94.21485094556618</v>
      </c>
      <c r="AH14" s="1">
        <f t="shared" si="8"/>
        <v>0</v>
      </c>
    </row>
    <row r="15" spans="1:34" ht="12.75">
      <c r="A15" s="10">
        <v>10</v>
      </c>
      <c r="B15" s="11" t="s">
        <v>25</v>
      </c>
      <c r="C15" s="12">
        <f t="shared" si="0"/>
        <v>4511081</v>
      </c>
      <c r="D15" s="46">
        <f t="shared" si="1"/>
        <v>4847342.84</v>
      </c>
      <c r="E15" s="13">
        <f t="shared" si="2"/>
        <v>107.45412995244376</v>
      </c>
      <c r="F15" s="14">
        <v>2405000</v>
      </c>
      <c r="G15" s="15">
        <v>2771026.57</v>
      </c>
      <c r="H15" s="15">
        <v>24141</v>
      </c>
      <c r="I15" s="15">
        <v>15827</v>
      </c>
      <c r="J15" s="22" t="e">
        <f>+#REF!-H15</f>
        <v>#REF!</v>
      </c>
      <c r="K15" s="23" t="e">
        <f>+#REF!-I15</f>
        <v>#REF!</v>
      </c>
      <c r="L15" s="18">
        <f t="shared" si="3"/>
        <v>115.2194</v>
      </c>
      <c r="M15" s="15">
        <v>144559.2</v>
      </c>
      <c r="N15" s="15">
        <v>140678.7</v>
      </c>
      <c r="O15" s="15">
        <v>2068681</v>
      </c>
      <c r="P15" s="14">
        <v>2068636.27</v>
      </c>
      <c r="Q15" s="19">
        <f t="shared" si="4"/>
        <v>99.99783775265495</v>
      </c>
      <c r="R15" s="14">
        <v>1783700</v>
      </c>
      <c r="S15" s="15">
        <v>1783700</v>
      </c>
      <c r="T15" s="19"/>
      <c r="U15" s="19"/>
      <c r="V15" s="19"/>
      <c r="W15" s="19"/>
      <c r="X15" s="18">
        <f t="shared" si="5"/>
        <v>100</v>
      </c>
      <c r="Y15" s="14">
        <v>2980070</v>
      </c>
      <c r="Z15" s="20">
        <v>175667.41</v>
      </c>
      <c r="AA15" s="19">
        <v>65444</v>
      </c>
      <c r="AB15" s="15">
        <v>37400</v>
      </c>
      <c r="AC15" s="14">
        <v>7680</v>
      </c>
      <c r="AD15" s="21">
        <f t="shared" si="6"/>
        <v>20.53475935828877</v>
      </c>
      <c r="AE15" s="41">
        <v>4511081</v>
      </c>
      <c r="AF15" s="42">
        <v>4328100.71</v>
      </c>
      <c r="AG15" s="18">
        <f t="shared" si="7"/>
        <v>95.94375959997171</v>
      </c>
      <c r="AH15" s="1">
        <f t="shared" si="8"/>
        <v>0</v>
      </c>
    </row>
    <row r="16" spans="1:34" ht="12.75">
      <c r="A16" s="10">
        <v>11</v>
      </c>
      <c r="B16" s="11" t="s">
        <v>26</v>
      </c>
      <c r="C16" s="12">
        <f t="shared" si="0"/>
        <v>1694285</v>
      </c>
      <c r="D16" s="46">
        <f t="shared" si="1"/>
        <v>1536303.6500000001</v>
      </c>
      <c r="E16" s="13">
        <f t="shared" si="2"/>
        <v>90.67563308416236</v>
      </c>
      <c r="F16" s="14">
        <v>371274</v>
      </c>
      <c r="G16" s="15">
        <v>226159.55</v>
      </c>
      <c r="H16" s="15">
        <v>34044</v>
      </c>
      <c r="I16" s="15">
        <v>24421</v>
      </c>
      <c r="J16" s="22" t="e">
        <f>+#REF!-H16</f>
        <v>#REF!</v>
      </c>
      <c r="K16" s="23" t="e">
        <f>+#REF!-I16</f>
        <v>#REF!</v>
      </c>
      <c r="L16" s="18">
        <f t="shared" si="3"/>
        <v>60.91445940195111</v>
      </c>
      <c r="M16" s="15">
        <v>201731.5</v>
      </c>
      <c r="N16" s="15">
        <v>197911.7</v>
      </c>
      <c r="O16" s="15">
        <v>1245611</v>
      </c>
      <c r="P16" s="14">
        <v>1245544.1</v>
      </c>
      <c r="Q16" s="19">
        <f t="shared" si="4"/>
        <v>99.99462914184285</v>
      </c>
      <c r="R16" s="14">
        <v>1057026</v>
      </c>
      <c r="S16" s="15">
        <v>1057026</v>
      </c>
      <c r="T16" s="19"/>
      <c r="U16" s="19"/>
      <c r="V16" s="19"/>
      <c r="W16" s="19"/>
      <c r="X16" s="18">
        <f t="shared" si="5"/>
        <v>100</v>
      </c>
      <c r="Y16" s="14">
        <v>9997600</v>
      </c>
      <c r="Z16" s="20">
        <v>445565.33</v>
      </c>
      <c r="AA16" s="19">
        <v>95988</v>
      </c>
      <c r="AB16" s="15">
        <v>77400</v>
      </c>
      <c r="AC16" s="14">
        <v>64600</v>
      </c>
      <c r="AD16" s="21">
        <f t="shared" si="6"/>
        <v>83.4625322997416</v>
      </c>
      <c r="AE16" s="41">
        <v>1694285</v>
      </c>
      <c r="AF16" s="42">
        <v>1520170.22</v>
      </c>
      <c r="AG16" s="18">
        <f t="shared" si="7"/>
        <v>89.7234066287549</v>
      </c>
      <c r="AH16" s="1">
        <f t="shared" si="8"/>
        <v>0</v>
      </c>
    </row>
    <row r="17" spans="1:34" ht="12.75">
      <c r="A17" s="10">
        <v>12</v>
      </c>
      <c r="B17" s="11" t="s">
        <v>27</v>
      </c>
      <c r="C17" s="12">
        <f t="shared" si="0"/>
        <v>1842369</v>
      </c>
      <c r="D17" s="46">
        <f t="shared" si="1"/>
        <v>2290643.9299999997</v>
      </c>
      <c r="E17" s="13">
        <f t="shared" si="2"/>
        <v>124.33144120423214</v>
      </c>
      <c r="F17" s="14">
        <v>655891</v>
      </c>
      <c r="G17" s="15">
        <v>1110117.8</v>
      </c>
      <c r="H17" s="15">
        <v>18578</v>
      </c>
      <c r="I17" s="15">
        <v>12632</v>
      </c>
      <c r="J17" s="22" t="e">
        <f>+#REF!-H17</f>
        <v>#REF!</v>
      </c>
      <c r="K17" s="23" t="e">
        <f>+#REF!-I17</f>
        <v>#REF!</v>
      </c>
      <c r="L17" s="18">
        <f t="shared" si="3"/>
        <v>169.2533972870492</v>
      </c>
      <c r="M17" s="15">
        <v>92695.1</v>
      </c>
      <c r="N17" s="15">
        <v>91849.6</v>
      </c>
      <c r="O17" s="15">
        <v>1164478</v>
      </c>
      <c r="P17" s="14">
        <v>1164472.63</v>
      </c>
      <c r="Q17" s="19">
        <f t="shared" si="4"/>
        <v>99.99953884916675</v>
      </c>
      <c r="R17" s="14">
        <v>1026309</v>
      </c>
      <c r="S17" s="15">
        <v>1026309</v>
      </c>
      <c r="T17" s="19"/>
      <c r="U17" s="19"/>
      <c r="V17" s="19"/>
      <c r="W17" s="19"/>
      <c r="X17" s="18">
        <f t="shared" si="5"/>
        <v>100</v>
      </c>
      <c r="Y17" s="14">
        <v>1857014</v>
      </c>
      <c r="Z17" s="20">
        <v>128430</v>
      </c>
      <c r="AA17" s="19">
        <v>48354</v>
      </c>
      <c r="AB17" s="15">
        <v>22000</v>
      </c>
      <c r="AC17" s="14">
        <v>16053.5</v>
      </c>
      <c r="AD17" s="21">
        <f t="shared" si="6"/>
        <v>72.97045454545454</v>
      </c>
      <c r="AE17" s="41">
        <v>1842369</v>
      </c>
      <c r="AF17" s="42">
        <v>1822976.98</v>
      </c>
      <c r="AG17" s="18">
        <f t="shared" si="7"/>
        <v>98.94744103922721</v>
      </c>
      <c r="AH17" s="1">
        <f t="shared" si="8"/>
        <v>0</v>
      </c>
    </row>
    <row r="18" spans="1:34" ht="12.75">
      <c r="A18" s="10">
        <v>13</v>
      </c>
      <c r="B18" s="11" t="s">
        <v>28</v>
      </c>
      <c r="C18" s="12">
        <f t="shared" si="0"/>
        <v>5471185</v>
      </c>
      <c r="D18" s="46">
        <f t="shared" si="1"/>
        <v>6592438.86</v>
      </c>
      <c r="E18" s="13">
        <f t="shared" si="2"/>
        <v>120.49380271367171</v>
      </c>
      <c r="F18" s="14">
        <v>2381400</v>
      </c>
      <c r="G18" s="15">
        <v>3516674.95</v>
      </c>
      <c r="H18" s="15">
        <v>21807</v>
      </c>
      <c r="I18" s="15">
        <v>17904</v>
      </c>
      <c r="J18" s="22" t="e">
        <f>+#REF!-H18</f>
        <v>#REF!</v>
      </c>
      <c r="K18" s="23" t="e">
        <f>+#REF!-I18</f>
        <v>#REF!</v>
      </c>
      <c r="L18" s="18">
        <f t="shared" si="3"/>
        <v>147.67258545393466</v>
      </c>
      <c r="M18" s="15">
        <v>157810</v>
      </c>
      <c r="N18" s="15">
        <v>155486.3</v>
      </c>
      <c r="O18" s="15">
        <v>2999085</v>
      </c>
      <c r="P18" s="14">
        <v>2999070.91</v>
      </c>
      <c r="Q18" s="19">
        <f t="shared" si="4"/>
        <v>99.9995301900413</v>
      </c>
      <c r="R18" s="14">
        <v>2632700</v>
      </c>
      <c r="S18" s="15">
        <v>2632700</v>
      </c>
      <c r="T18" s="19"/>
      <c r="U18" s="19"/>
      <c r="V18" s="19"/>
      <c r="W18" s="19"/>
      <c r="X18" s="18">
        <f t="shared" si="5"/>
        <v>100</v>
      </c>
      <c r="Y18" s="14">
        <v>8499000</v>
      </c>
      <c r="Z18" s="20">
        <v>196765.74</v>
      </c>
      <c r="AA18" s="19">
        <v>71981</v>
      </c>
      <c r="AB18" s="15">
        <v>90700</v>
      </c>
      <c r="AC18" s="14">
        <v>76693</v>
      </c>
      <c r="AD18" s="21">
        <f t="shared" si="6"/>
        <v>84.55678059536935</v>
      </c>
      <c r="AE18" s="41">
        <v>5471185</v>
      </c>
      <c r="AF18" s="42">
        <v>5102295.13</v>
      </c>
      <c r="AG18" s="18">
        <f t="shared" si="7"/>
        <v>93.25758734168191</v>
      </c>
      <c r="AH18" s="1">
        <f t="shared" si="8"/>
        <v>0</v>
      </c>
    </row>
    <row r="19" spans="1:34" ht="12.75">
      <c r="A19" s="10">
        <v>14</v>
      </c>
      <c r="B19" s="11" t="s">
        <v>29</v>
      </c>
      <c r="C19" s="12">
        <f t="shared" si="0"/>
        <v>2269247</v>
      </c>
      <c r="D19" s="46">
        <f t="shared" si="1"/>
        <v>2671883.01</v>
      </c>
      <c r="E19" s="13">
        <f t="shared" si="2"/>
        <v>117.743154887943</v>
      </c>
      <c r="F19" s="14">
        <v>392472</v>
      </c>
      <c r="G19" s="15">
        <v>853956.98</v>
      </c>
      <c r="H19" s="15">
        <v>50974</v>
      </c>
      <c r="I19" s="15">
        <v>32698</v>
      </c>
      <c r="J19" s="22" t="e">
        <f>+#REF!-H19</f>
        <v>#REF!</v>
      </c>
      <c r="K19" s="23" t="e">
        <f>+#REF!-I19</f>
        <v>#REF!</v>
      </c>
      <c r="L19" s="18">
        <f t="shared" si="3"/>
        <v>217.58417925355184</v>
      </c>
      <c r="M19" s="15">
        <v>187447.9</v>
      </c>
      <c r="N19" s="15">
        <v>184579.2</v>
      </c>
      <c r="O19" s="15">
        <v>1767775</v>
      </c>
      <c r="P19" s="14">
        <v>1767677.24</v>
      </c>
      <c r="Q19" s="19">
        <f t="shared" si="4"/>
        <v>99.99446988445928</v>
      </c>
      <c r="R19" s="14">
        <v>1546628</v>
      </c>
      <c r="S19" s="15">
        <v>1546628</v>
      </c>
      <c r="T19" s="19"/>
      <c r="U19" s="19"/>
      <c r="V19" s="19"/>
      <c r="W19" s="19"/>
      <c r="X19" s="18">
        <f t="shared" si="5"/>
        <v>100</v>
      </c>
      <c r="Y19" s="14">
        <v>10805716</v>
      </c>
      <c r="Z19" s="20">
        <v>224195.03</v>
      </c>
      <c r="AA19" s="19">
        <v>90328</v>
      </c>
      <c r="AB19" s="15">
        <v>109000</v>
      </c>
      <c r="AC19" s="14">
        <v>50248.79</v>
      </c>
      <c r="AD19" s="21">
        <f t="shared" si="6"/>
        <v>46.09980733944955</v>
      </c>
      <c r="AE19" s="41">
        <v>2269247</v>
      </c>
      <c r="AF19" s="42">
        <v>2198270.97</v>
      </c>
      <c r="AG19" s="18">
        <f t="shared" si="7"/>
        <v>96.87226511701901</v>
      </c>
      <c r="AH19" s="1">
        <f t="shared" si="8"/>
        <v>0</v>
      </c>
    </row>
    <row r="20" spans="1:34" ht="12.75">
      <c r="A20" s="10">
        <v>15</v>
      </c>
      <c r="B20" s="11" t="s">
        <v>30</v>
      </c>
      <c r="C20" s="12">
        <f t="shared" si="0"/>
        <v>1878834</v>
      </c>
      <c r="D20" s="46">
        <f t="shared" si="1"/>
        <v>1852928.65</v>
      </c>
      <c r="E20" s="13">
        <f t="shared" si="2"/>
        <v>98.6212007021376</v>
      </c>
      <c r="F20" s="14">
        <v>317600</v>
      </c>
      <c r="G20" s="15">
        <v>311196.71</v>
      </c>
      <c r="H20" s="15">
        <v>83928</v>
      </c>
      <c r="I20" s="15">
        <v>55316</v>
      </c>
      <c r="J20" s="22" t="e">
        <f>+#REF!-H20</f>
        <v>#REF!</v>
      </c>
      <c r="K20" s="23" t="e">
        <f>+#REF!-I20</f>
        <v>#REF!</v>
      </c>
      <c r="L20" s="18">
        <f t="shared" si="3"/>
        <v>97.98385075566752</v>
      </c>
      <c r="M20" s="15">
        <v>280544.1</v>
      </c>
      <c r="N20" s="15">
        <v>277916.2</v>
      </c>
      <c r="O20" s="15">
        <v>1504634</v>
      </c>
      <c r="P20" s="14">
        <v>1504632.2</v>
      </c>
      <c r="Q20" s="19">
        <f t="shared" si="4"/>
        <v>99.99988036957824</v>
      </c>
      <c r="R20" s="14">
        <v>1351500</v>
      </c>
      <c r="S20" s="15">
        <v>1351500</v>
      </c>
      <c r="T20" s="19"/>
      <c r="U20" s="19"/>
      <c r="V20" s="19"/>
      <c r="W20" s="19"/>
      <c r="X20" s="18">
        <f t="shared" si="5"/>
        <v>100</v>
      </c>
      <c r="Y20" s="14">
        <v>9507200</v>
      </c>
      <c r="Z20" s="20">
        <v>451832.93</v>
      </c>
      <c r="AA20" s="19">
        <v>147365</v>
      </c>
      <c r="AB20" s="15">
        <v>56600</v>
      </c>
      <c r="AC20" s="14">
        <v>37099.74</v>
      </c>
      <c r="AD20" s="21">
        <f t="shared" si="6"/>
        <v>65.54724381625441</v>
      </c>
      <c r="AE20" s="41">
        <v>1878834</v>
      </c>
      <c r="AF20" s="42">
        <v>1665548.33</v>
      </c>
      <c r="AG20" s="18">
        <f t="shared" si="7"/>
        <v>88.64797688353522</v>
      </c>
      <c r="AH20" s="1">
        <f t="shared" si="8"/>
        <v>0</v>
      </c>
    </row>
    <row r="21" spans="1:34" ht="12.75">
      <c r="A21" s="10">
        <v>16</v>
      </c>
      <c r="B21" s="11" t="s">
        <v>31</v>
      </c>
      <c r="C21" s="12">
        <f t="shared" si="0"/>
        <v>4152711</v>
      </c>
      <c r="D21" s="46">
        <f t="shared" si="1"/>
        <v>4034446.91</v>
      </c>
      <c r="E21" s="13">
        <f t="shared" si="2"/>
        <v>97.15212327561441</v>
      </c>
      <c r="F21" s="14">
        <v>1462001</v>
      </c>
      <c r="G21" s="15">
        <v>1397415.85</v>
      </c>
      <c r="H21" s="15">
        <v>12987</v>
      </c>
      <c r="I21" s="15">
        <v>9223</v>
      </c>
      <c r="J21" s="22" t="e">
        <f>+#REF!-H21</f>
        <v>#REF!</v>
      </c>
      <c r="K21" s="23" t="e">
        <f>+#REF!-I21</f>
        <v>#REF!</v>
      </c>
      <c r="L21" s="18">
        <f t="shared" si="3"/>
        <v>95.58241410231594</v>
      </c>
      <c r="M21" s="15">
        <v>107863.6</v>
      </c>
      <c r="N21" s="15">
        <v>106947.2</v>
      </c>
      <c r="O21" s="15">
        <v>2454410</v>
      </c>
      <c r="P21" s="14">
        <v>2454298.68</v>
      </c>
      <c r="Q21" s="19">
        <f t="shared" si="4"/>
        <v>99.99546449044782</v>
      </c>
      <c r="R21" s="14">
        <v>2023299</v>
      </c>
      <c r="S21" s="15">
        <v>2023299</v>
      </c>
      <c r="T21" s="19"/>
      <c r="U21" s="19"/>
      <c r="V21" s="19"/>
      <c r="W21" s="19"/>
      <c r="X21" s="18">
        <f t="shared" si="5"/>
        <v>100</v>
      </c>
      <c r="Y21" s="14">
        <v>1670000</v>
      </c>
      <c r="Z21" s="20">
        <v>50926.72</v>
      </c>
      <c r="AA21" s="19">
        <v>44855</v>
      </c>
      <c r="AB21" s="15">
        <v>236300</v>
      </c>
      <c r="AC21" s="14">
        <v>182732.38</v>
      </c>
      <c r="AD21" s="21">
        <f t="shared" si="6"/>
        <v>77.33067287346593</v>
      </c>
      <c r="AE21" s="41">
        <v>4152711</v>
      </c>
      <c r="AF21" s="42">
        <v>3879112.03</v>
      </c>
      <c r="AG21" s="18">
        <f t="shared" si="7"/>
        <v>93.4115576547465</v>
      </c>
      <c r="AH21" s="1">
        <f t="shared" si="8"/>
        <v>0</v>
      </c>
    </row>
    <row r="22" spans="1:34" ht="12.75">
      <c r="A22" s="10">
        <v>17</v>
      </c>
      <c r="B22" s="11" t="s">
        <v>32</v>
      </c>
      <c r="C22" s="12">
        <f t="shared" si="0"/>
        <v>1393278</v>
      </c>
      <c r="D22" s="46">
        <f t="shared" si="1"/>
        <v>1750525.1300000001</v>
      </c>
      <c r="E22" s="24">
        <f t="shared" si="2"/>
        <v>125.64076444184147</v>
      </c>
      <c r="F22" s="14">
        <v>153889</v>
      </c>
      <c r="G22" s="15">
        <v>510666.32</v>
      </c>
      <c r="H22" s="15">
        <v>21800</v>
      </c>
      <c r="I22" s="15">
        <v>15443</v>
      </c>
      <c r="J22" s="22" t="e">
        <f>+#REF!-H22</f>
        <v>#REF!</v>
      </c>
      <c r="K22" s="23" t="e">
        <f>+#REF!-I22</f>
        <v>#REF!</v>
      </c>
      <c r="L22" s="18">
        <f t="shared" si="3"/>
        <v>331.8406903677326</v>
      </c>
      <c r="M22" s="15">
        <v>70278.6</v>
      </c>
      <c r="N22" s="15">
        <v>69525.5</v>
      </c>
      <c r="O22" s="15">
        <v>1213589</v>
      </c>
      <c r="P22" s="25">
        <v>1213558.81</v>
      </c>
      <c r="Q22" s="19">
        <f t="shared" si="4"/>
        <v>99.99751233737287</v>
      </c>
      <c r="R22" s="14">
        <v>1067911</v>
      </c>
      <c r="S22" s="15">
        <v>1067911</v>
      </c>
      <c r="T22" s="19"/>
      <c r="U22" s="19"/>
      <c r="V22" s="19"/>
      <c r="W22" s="19"/>
      <c r="X22" s="18">
        <f t="shared" si="5"/>
        <v>100</v>
      </c>
      <c r="Y22" s="14">
        <v>10600000</v>
      </c>
      <c r="Z22" s="20">
        <v>724608.25</v>
      </c>
      <c r="AA22" s="19">
        <v>29112</v>
      </c>
      <c r="AB22" s="15">
        <v>25800</v>
      </c>
      <c r="AC22" s="14">
        <v>26300</v>
      </c>
      <c r="AD22" s="21">
        <f t="shared" si="6"/>
        <v>101.93798449612403</v>
      </c>
      <c r="AE22" s="41">
        <v>1393278</v>
      </c>
      <c r="AF22" s="42">
        <v>1382839.24</v>
      </c>
      <c r="AG22" s="18">
        <f t="shared" si="7"/>
        <v>99.25077694473035</v>
      </c>
      <c r="AH22" s="1">
        <f t="shared" si="8"/>
        <v>0</v>
      </c>
    </row>
    <row r="23" spans="1:34" ht="15.75" customHeight="1">
      <c r="A23" s="48" t="s">
        <v>14</v>
      </c>
      <c r="B23" s="48"/>
      <c r="C23" s="26">
        <f>SUM(C6:C22)</f>
        <v>66425408</v>
      </c>
      <c r="D23" s="43">
        <f>SUM(D6:D22)</f>
        <v>69054112.30999999</v>
      </c>
      <c r="E23" s="27">
        <f>+D23/C23*100</f>
        <v>103.95737774015628</v>
      </c>
      <c r="F23" s="28">
        <f>SUM(F6:F22)</f>
        <v>24349088</v>
      </c>
      <c r="G23" s="26">
        <f>SUM(G6:G22)</f>
        <v>28009668.080000002</v>
      </c>
      <c r="H23" s="29"/>
      <c r="I23" s="26"/>
      <c r="J23" s="26"/>
      <c r="K23" s="28"/>
      <c r="L23" s="30">
        <f aca="true" t="shared" si="9" ref="L23:L35">+G23/F23*100</f>
        <v>115.03374615098521</v>
      </c>
      <c r="M23" s="31">
        <f>SUM(M6:M22)</f>
        <v>2747859.9000000004</v>
      </c>
      <c r="N23" s="31">
        <f>SUM(N6:N22)</f>
        <v>2710867.1000000006</v>
      </c>
      <c r="O23" s="26">
        <f>SUM(O6:O22)</f>
        <v>41008820</v>
      </c>
      <c r="P23" s="45">
        <f>SUM(P6:P22)</f>
        <v>40262958.49000001</v>
      </c>
      <c r="Q23" s="32">
        <f aca="true" t="shared" si="10" ref="Q23:Q35">+P23/O23*100</f>
        <v>98.1812168455469</v>
      </c>
      <c r="R23" s="30">
        <f aca="true" t="shared" si="11" ref="R23:W23">SUM(R6:R22)</f>
        <v>31131400</v>
      </c>
      <c r="S23" s="30">
        <f t="shared" si="11"/>
        <v>31131400</v>
      </c>
      <c r="T23" s="30">
        <f t="shared" si="11"/>
        <v>0</v>
      </c>
      <c r="U23" s="30">
        <f t="shared" si="11"/>
        <v>0</v>
      </c>
      <c r="V23" s="30">
        <f t="shared" si="11"/>
        <v>0</v>
      </c>
      <c r="W23" s="30">
        <f t="shared" si="11"/>
        <v>0</v>
      </c>
      <c r="X23" s="30">
        <f aca="true" t="shared" si="12" ref="X23:X35">S23/R23*100</f>
        <v>100</v>
      </c>
      <c r="Y23" s="33">
        <f>SUM(Y6:Y22)</f>
        <v>105744870</v>
      </c>
      <c r="Z23" s="33">
        <f>SUM(Z6:Z22)</f>
        <v>3841002.1200000006</v>
      </c>
      <c r="AA23" s="33">
        <f>SUM(AA6:AA22)</f>
        <v>1330920</v>
      </c>
      <c r="AB23" s="30">
        <f>SUM(AB6:AB22)</f>
        <v>1067500</v>
      </c>
      <c r="AC23" s="44">
        <f>SUM(AC6:AC22)</f>
        <v>781485.74</v>
      </c>
      <c r="AD23" s="30">
        <f t="shared" si="6"/>
        <v>73.20709508196721</v>
      </c>
      <c r="AE23" s="28">
        <f>SUM(AE6:AE22)</f>
        <v>66425408</v>
      </c>
      <c r="AF23" s="26">
        <f>SUM(AF6:AF22)</f>
        <v>62910786.769999996</v>
      </c>
      <c r="AG23" s="30">
        <f>AF23/AE23*100</f>
        <v>94.70892037275857</v>
      </c>
      <c r="AH23" s="1">
        <f t="shared" si="8"/>
        <v>0</v>
      </c>
    </row>
    <row r="24" spans="1:34" ht="12.75" customHeight="1">
      <c r="A24" s="10">
        <v>18</v>
      </c>
      <c r="B24" s="34" t="s">
        <v>8</v>
      </c>
      <c r="C24" s="47">
        <f>F24+O24+AB24</f>
        <v>334691890</v>
      </c>
      <c r="D24" s="47">
        <f>G24+P24+AC24</f>
        <v>336714487.44</v>
      </c>
      <c r="E24" s="30">
        <f>+D24/C24*100</f>
        <v>100.60431623843648</v>
      </c>
      <c r="F24" s="14">
        <v>55250100</v>
      </c>
      <c r="G24" s="15">
        <v>59684487.37</v>
      </c>
      <c r="H24" s="15">
        <v>83928</v>
      </c>
      <c r="I24" s="15">
        <v>55316</v>
      </c>
      <c r="J24" s="22" t="e">
        <f>+#REF!-H24</f>
        <v>#REF!</v>
      </c>
      <c r="K24" s="23" t="e">
        <f>+#REF!-I24</f>
        <v>#REF!</v>
      </c>
      <c r="L24" s="30">
        <f>+G24/F24*100</f>
        <v>108.02602596194394</v>
      </c>
      <c r="M24" s="15">
        <v>280544.1</v>
      </c>
      <c r="N24" s="15">
        <v>277916.2</v>
      </c>
      <c r="O24" s="15">
        <v>266464726</v>
      </c>
      <c r="P24" s="14">
        <v>264178650.46</v>
      </c>
      <c r="Q24" s="30">
        <f>+P24/O24*100</f>
        <v>99.14207198291605</v>
      </c>
      <c r="R24" s="14">
        <v>94744800</v>
      </c>
      <c r="S24" s="15">
        <v>94744800</v>
      </c>
      <c r="T24" s="19"/>
      <c r="U24" s="19"/>
      <c r="V24" s="19"/>
      <c r="W24" s="19"/>
      <c r="X24" s="30">
        <f>+S24/R24*100</f>
        <v>100</v>
      </c>
      <c r="Y24" s="14">
        <v>9507200</v>
      </c>
      <c r="Z24" s="20">
        <v>451832.93</v>
      </c>
      <c r="AA24" s="19">
        <v>147365</v>
      </c>
      <c r="AB24" s="15">
        <v>12977064</v>
      </c>
      <c r="AC24" s="14">
        <v>12851349.61</v>
      </c>
      <c r="AD24" s="30">
        <f t="shared" si="6"/>
        <v>99.03125707016626</v>
      </c>
      <c r="AE24" s="41">
        <f>339005708</f>
        <v>339005708</v>
      </c>
      <c r="AF24" s="42">
        <f>334068285.9</f>
        <v>334068285.9</v>
      </c>
      <c r="AG24" s="30">
        <f>AF24/AE24*100</f>
        <v>98.54355782705582</v>
      </c>
      <c r="AH24" s="7">
        <f t="shared" si="8"/>
        <v>-4313818</v>
      </c>
    </row>
    <row r="25" spans="1:34" ht="21.75" customHeight="1">
      <c r="A25" s="48" t="s">
        <v>15</v>
      </c>
      <c r="B25" s="48"/>
      <c r="C25" s="47">
        <f aca="true" t="shared" si="13" ref="C25:C35">F25+O25+AB25</f>
        <v>357033078</v>
      </c>
      <c r="D25" s="47">
        <f>G25+P25+AC25</f>
        <v>362450301.26000005</v>
      </c>
      <c r="E25" s="30">
        <f>+D25/C25*100</f>
        <v>101.51728889948961</v>
      </c>
      <c r="F25" s="35">
        <f aca="true" t="shared" si="14" ref="F25:AC25">F23+F24</f>
        <v>79599188</v>
      </c>
      <c r="G25" s="35">
        <f t="shared" si="14"/>
        <v>87694155.45</v>
      </c>
      <c r="H25" s="35">
        <f t="shared" si="14"/>
        <v>83928</v>
      </c>
      <c r="I25" s="35">
        <f t="shared" si="14"/>
        <v>55316</v>
      </c>
      <c r="J25" s="35" t="e">
        <f t="shared" si="14"/>
        <v>#REF!</v>
      </c>
      <c r="K25" s="35" t="e">
        <f t="shared" si="14"/>
        <v>#REF!</v>
      </c>
      <c r="L25" s="30">
        <f>+G25/F25*100</f>
        <v>110.16966083875128</v>
      </c>
      <c r="M25" s="35">
        <f t="shared" si="14"/>
        <v>3028404.0000000005</v>
      </c>
      <c r="N25" s="35">
        <f t="shared" si="14"/>
        <v>2988783.3000000007</v>
      </c>
      <c r="O25" s="35">
        <f>O24-3075400</f>
        <v>263389326</v>
      </c>
      <c r="P25" s="35">
        <f>P24-3055340</f>
        <v>261123310.46</v>
      </c>
      <c r="Q25" s="30">
        <f>+P25/O25*100</f>
        <v>99.13967070176565</v>
      </c>
      <c r="R25" s="35">
        <v>94744800</v>
      </c>
      <c r="S25" s="35">
        <v>94744800</v>
      </c>
      <c r="T25" s="35">
        <f t="shared" si="14"/>
        <v>0</v>
      </c>
      <c r="U25" s="35">
        <f t="shared" si="14"/>
        <v>0</v>
      </c>
      <c r="V25" s="35">
        <f t="shared" si="14"/>
        <v>0</v>
      </c>
      <c r="W25" s="35">
        <f t="shared" si="14"/>
        <v>0</v>
      </c>
      <c r="X25" s="30">
        <f>+S25/R25*100</f>
        <v>100</v>
      </c>
      <c r="Y25" s="35">
        <f t="shared" si="14"/>
        <v>115252070</v>
      </c>
      <c r="Z25" s="35">
        <f t="shared" si="14"/>
        <v>4292835.050000001</v>
      </c>
      <c r="AA25" s="35">
        <f t="shared" si="14"/>
        <v>1478285</v>
      </c>
      <c r="AB25" s="35">
        <f t="shared" si="14"/>
        <v>14044564</v>
      </c>
      <c r="AC25" s="35">
        <f t="shared" si="14"/>
        <v>13632835.35</v>
      </c>
      <c r="AD25" s="30">
        <f t="shared" si="6"/>
        <v>97.06841273249921</v>
      </c>
      <c r="AE25" s="35">
        <f>AE23+AE24-O23-3075400</f>
        <v>361346896</v>
      </c>
      <c r="AF25" s="35">
        <f>AF23+AF24-P23-3055340</f>
        <v>353660774.17999995</v>
      </c>
      <c r="AG25" s="30">
        <f>AF25/AE25*100</f>
        <v>97.87292435466222</v>
      </c>
      <c r="AH25" s="7">
        <f t="shared" si="8"/>
        <v>-4313818</v>
      </c>
    </row>
    <row r="26" spans="1:34" ht="12.75" hidden="1">
      <c r="A26" s="36"/>
      <c r="B26" s="37"/>
      <c r="C26" s="12">
        <f t="shared" si="13"/>
        <v>0</v>
      </c>
      <c r="D26" s="37"/>
      <c r="E26" s="37"/>
      <c r="F26" s="37"/>
      <c r="G26" s="37"/>
      <c r="H26" s="37"/>
      <c r="I26" s="37"/>
      <c r="J26" s="37"/>
      <c r="K26" s="37"/>
      <c r="L26" s="18" t="e">
        <f t="shared" si="9"/>
        <v>#DIV/0!</v>
      </c>
      <c r="M26" s="19"/>
      <c r="N26" s="19"/>
      <c r="O26" s="37"/>
      <c r="P26" s="37"/>
      <c r="Q26" s="13" t="e">
        <f t="shared" si="10"/>
        <v>#DIV/0!</v>
      </c>
      <c r="R26" s="19"/>
      <c r="S26" s="19"/>
      <c r="T26" s="19"/>
      <c r="U26" s="19"/>
      <c r="V26" s="19"/>
      <c r="W26" s="19"/>
      <c r="X26" s="30" t="e">
        <f t="shared" si="12"/>
        <v>#DIV/0!</v>
      </c>
      <c r="Y26" s="37">
        <v>1170979</v>
      </c>
      <c r="Z26" s="37">
        <v>733481</v>
      </c>
      <c r="AA26" s="37"/>
      <c r="AB26" s="37"/>
      <c r="AC26" s="37"/>
      <c r="AD26" s="21" t="e">
        <f aca="true" t="shared" si="15" ref="AD26:AD35">+AC26/AB26*100</f>
        <v>#DIV/0!</v>
      </c>
      <c r="AE26" s="37"/>
      <c r="AF26" s="37"/>
      <c r="AG26" s="37"/>
      <c r="AH26" s="7">
        <f t="shared" si="8"/>
        <v>0</v>
      </c>
    </row>
    <row r="27" spans="1:34" ht="12.75" hidden="1">
      <c r="A27" s="36"/>
      <c r="B27" s="37"/>
      <c r="C27" s="12">
        <f t="shared" si="13"/>
        <v>4688980</v>
      </c>
      <c r="D27" s="37"/>
      <c r="E27" s="37"/>
      <c r="F27" s="37"/>
      <c r="G27" s="37"/>
      <c r="H27" s="37"/>
      <c r="I27" s="37"/>
      <c r="J27" s="37"/>
      <c r="K27" s="37"/>
      <c r="L27" s="18" t="e">
        <f t="shared" si="9"/>
        <v>#DIV/0!</v>
      </c>
      <c r="M27" s="19"/>
      <c r="N27" s="19"/>
      <c r="O27" s="37">
        <v>4688980</v>
      </c>
      <c r="P27" s="37">
        <v>1170979</v>
      </c>
      <c r="Q27" s="38">
        <f t="shared" si="10"/>
        <v>24.973000524634354</v>
      </c>
      <c r="R27" s="19"/>
      <c r="S27" s="19"/>
      <c r="T27" s="19"/>
      <c r="U27" s="19"/>
      <c r="V27" s="19"/>
      <c r="W27" s="19"/>
      <c r="X27" s="30" t="e">
        <f t="shared" si="12"/>
        <v>#DIV/0!</v>
      </c>
      <c r="Y27" s="37"/>
      <c r="Z27" s="37"/>
      <c r="AA27" s="37"/>
      <c r="AB27" s="37"/>
      <c r="AC27" s="37"/>
      <c r="AD27" s="21" t="e">
        <f t="shared" si="15"/>
        <v>#DIV/0!</v>
      </c>
      <c r="AE27" s="37"/>
      <c r="AF27" s="37"/>
      <c r="AG27" s="37"/>
      <c r="AH27" s="7">
        <f t="shared" si="8"/>
        <v>4688980</v>
      </c>
    </row>
    <row r="28" spans="1:34" ht="12.75" hidden="1">
      <c r="A28" s="36"/>
      <c r="B28" s="37"/>
      <c r="C28" s="12">
        <f t="shared" si="13"/>
        <v>3496884</v>
      </c>
      <c r="D28" s="37"/>
      <c r="E28" s="37"/>
      <c r="F28" s="37"/>
      <c r="G28" s="37"/>
      <c r="H28" s="37"/>
      <c r="I28" s="37"/>
      <c r="J28" s="37"/>
      <c r="K28" s="37"/>
      <c r="L28" s="18" t="e">
        <f t="shared" si="9"/>
        <v>#DIV/0!</v>
      </c>
      <c r="M28" s="19"/>
      <c r="N28" s="19"/>
      <c r="O28" s="37">
        <v>3496884</v>
      </c>
      <c r="P28" s="37">
        <v>733481</v>
      </c>
      <c r="Q28" s="38">
        <f t="shared" si="10"/>
        <v>20.975273986783662</v>
      </c>
      <c r="R28" s="19"/>
      <c r="S28" s="19"/>
      <c r="T28" s="19"/>
      <c r="U28" s="19"/>
      <c r="V28" s="19"/>
      <c r="W28" s="19"/>
      <c r="X28" s="30" t="e">
        <f t="shared" si="12"/>
        <v>#DIV/0!</v>
      </c>
      <c r="Y28" s="37"/>
      <c r="Z28" s="37"/>
      <c r="AA28" s="37"/>
      <c r="AB28" s="37"/>
      <c r="AC28" s="37"/>
      <c r="AD28" s="21" t="e">
        <f t="shared" si="15"/>
        <v>#DIV/0!</v>
      </c>
      <c r="AE28" s="37"/>
      <c r="AF28" s="37">
        <v>3211385</v>
      </c>
      <c r="AG28" s="37"/>
      <c r="AH28" s="7">
        <f t="shared" si="8"/>
        <v>3496884</v>
      </c>
    </row>
    <row r="29" spans="1:34" ht="12.75" hidden="1">
      <c r="A29" s="36"/>
      <c r="B29" s="37"/>
      <c r="C29" s="12">
        <f t="shared" si="13"/>
        <v>0</v>
      </c>
      <c r="D29" s="37"/>
      <c r="E29" s="37"/>
      <c r="F29" s="37"/>
      <c r="G29" s="37"/>
      <c r="H29" s="37"/>
      <c r="I29" s="37"/>
      <c r="J29" s="37"/>
      <c r="K29" s="37"/>
      <c r="L29" s="18" t="e">
        <f t="shared" si="9"/>
        <v>#DIV/0!</v>
      </c>
      <c r="M29" s="19"/>
      <c r="N29" s="19"/>
      <c r="O29" s="37"/>
      <c r="P29" s="37"/>
      <c r="Q29" s="38" t="e">
        <f t="shared" si="10"/>
        <v>#DIV/0!</v>
      </c>
      <c r="R29" s="38"/>
      <c r="S29" s="38"/>
      <c r="T29" s="38"/>
      <c r="U29" s="38"/>
      <c r="V29" s="38"/>
      <c r="W29" s="38"/>
      <c r="X29" s="30" t="e">
        <f t="shared" si="12"/>
        <v>#DIV/0!</v>
      </c>
      <c r="Y29" s="26">
        <v>1120238</v>
      </c>
      <c r="Z29" s="26">
        <v>598394</v>
      </c>
      <c r="AA29" s="17"/>
      <c r="AB29" s="17"/>
      <c r="AC29" s="17"/>
      <c r="AD29" s="21" t="e">
        <f t="shared" si="15"/>
        <v>#DIV/0!</v>
      </c>
      <c r="AE29" s="37"/>
      <c r="AF29" s="37"/>
      <c r="AG29" s="37"/>
      <c r="AH29" s="7">
        <f t="shared" si="8"/>
        <v>0</v>
      </c>
    </row>
    <row r="30" spans="1:34" ht="12.75" hidden="1">
      <c r="A30" s="36"/>
      <c r="B30" s="37"/>
      <c r="C30" s="12">
        <f t="shared" si="13"/>
        <v>0</v>
      </c>
      <c r="D30" s="37"/>
      <c r="E30" s="37"/>
      <c r="F30" s="37"/>
      <c r="G30" s="37"/>
      <c r="H30" s="37"/>
      <c r="I30" s="37"/>
      <c r="J30" s="37"/>
      <c r="K30" s="37"/>
      <c r="L30" s="18" t="e">
        <f t="shared" si="9"/>
        <v>#DIV/0!</v>
      </c>
      <c r="M30" s="19"/>
      <c r="N30" s="19"/>
      <c r="O30" s="37"/>
      <c r="P30" s="37"/>
      <c r="Q30" s="38" t="e">
        <f t="shared" si="10"/>
        <v>#DIV/0!</v>
      </c>
      <c r="R30" s="19"/>
      <c r="S30" s="19"/>
      <c r="T30" s="19"/>
      <c r="U30" s="19"/>
      <c r="V30" s="19"/>
      <c r="W30" s="19"/>
      <c r="X30" s="30" t="e">
        <f t="shared" si="12"/>
        <v>#DIV/0!</v>
      </c>
      <c r="Y30" s="37">
        <v>3301606</v>
      </c>
      <c r="Z30" s="37"/>
      <c r="AA30" s="37"/>
      <c r="AB30" s="37"/>
      <c r="AC30" s="37"/>
      <c r="AD30" s="21" t="e">
        <f t="shared" si="15"/>
        <v>#DIV/0!</v>
      </c>
      <c r="AE30" s="37"/>
      <c r="AF30" s="37"/>
      <c r="AG30" s="37"/>
      <c r="AH30" s="7">
        <f t="shared" si="8"/>
        <v>0</v>
      </c>
    </row>
    <row r="31" spans="1:34" ht="12.75" hidden="1">
      <c r="A31" s="36"/>
      <c r="B31" s="37"/>
      <c r="C31" s="12">
        <f t="shared" si="13"/>
        <v>5082575</v>
      </c>
      <c r="D31" s="37"/>
      <c r="E31" s="37"/>
      <c r="F31" s="37"/>
      <c r="G31" s="37"/>
      <c r="H31" s="37"/>
      <c r="I31" s="37"/>
      <c r="J31" s="37"/>
      <c r="K31" s="37"/>
      <c r="L31" s="18" t="e">
        <f t="shared" si="9"/>
        <v>#DIV/0!</v>
      </c>
      <c r="M31" s="19"/>
      <c r="N31" s="19"/>
      <c r="O31" s="37">
        <v>5082575</v>
      </c>
      <c r="P31" s="37">
        <v>3211385</v>
      </c>
      <c r="Q31" s="38">
        <f t="shared" si="10"/>
        <v>63.184212726816625</v>
      </c>
      <c r="R31" s="19"/>
      <c r="S31" s="19"/>
      <c r="T31" s="19"/>
      <c r="U31" s="19"/>
      <c r="V31" s="19"/>
      <c r="W31" s="19"/>
      <c r="X31" s="30" t="e">
        <f t="shared" si="12"/>
        <v>#DIV/0!</v>
      </c>
      <c r="Y31" s="37">
        <v>1219345</v>
      </c>
      <c r="Z31" s="37">
        <v>2082261</v>
      </c>
      <c r="AA31" s="37"/>
      <c r="AB31" s="37"/>
      <c r="AC31" s="37"/>
      <c r="AD31" s="21" t="e">
        <f t="shared" si="15"/>
        <v>#DIV/0!</v>
      </c>
      <c r="AE31" s="37"/>
      <c r="AF31" s="37"/>
      <c r="AG31" s="37"/>
      <c r="AH31" s="7">
        <f t="shared" si="8"/>
        <v>5082575</v>
      </c>
    </row>
    <row r="32" spans="1:34" ht="12.75" hidden="1">
      <c r="A32" s="36"/>
      <c r="B32" s="37"/>
      <c r="C32" s="12">
        <f t="shared" si="13"/>
        <v>1871190</v>
      </c>
      <c r="D32" s="37"/>
      <c r="E32" s="37"/>
      <c r="F32" s="37"/>
      <c r="G32" s="37"/>
      <c r="H32" s="37"/>
      <c r="I32" s="37"/>
      <c r="J32" s="37"/>
      <c r="K32" s="37"/>
      <c r="L32" s="18" t="e">
        <f t="shared" si="9"/>
        <v>#DIV/0!</v>
      </c>
      <c r="M32" s="19"/>
      <c r="N32" s="19"/>
      <c r="O32" s="37">
        <v>1871190</v>
      </c>
      <c r="P32" s="37"/>
      <c r="Q32" s="38">
        <f t="shared" si="10"/>
        <v>0</v>
      </c>
      <c r="R32" s="19"/>
      <c r="S32" s="19"/>
      <c r="T32" s="19"/>
      <c r="U32" s="19"/>
      <c r="V32" s="19"/>
      <c r="W32" s="19"/>
      <c r="X32" s="30" t="e">
        <f t="shared" si="12"/>
        <v>#DIV/0!</v>
      </c>
      <c r="Y32" s="37"/>
      <c r="Z32" s="37"/>
      <c r="AA32" s="37"/>
      <c r="AB32" s="37"/>
      <c r="AC32" s="37"/>
      <c r="AD32" s="21" t="e">
        <f t="shared" si="15"/>
        <v>#DIV/0!</v>
      </c>
      <c r="AE32" s="37"/>
      <c r="AF32" s="37"/>
      <c r="AG32" s="37"/>
      <c r="AH32" s="7">
        <f t="shared" si="8"/>
        <v>1871190</v>
      </c>
    </row>
    <row r="33" spans="1:34" ht="12.75" hidden="1">
      <c r="A33" s="39"/>
      <c r="B33" s="40"/>
      <c r="C33" s="12">
        <f t="shared" si="13"/>
        <v>0</v>
      </c>
      <c r="D33" s="40"/>
      <c r="E33" s="40"/>
      <c r="F33" s="40"/>
      <c r="G33" s="40"/>
      <c r="H33" s="40"/>
      <c r="I33" s="40"/>
      <c r="J33" s="40"/>
      <c r="K33" s="40"/>
      <c r="L33" s="18" t="e">
        <f t="shared" si="9"/>
        <v>#DIV/0!</v>
      </c>
      <c r="M33" s="19"/>
      <c r="N33" s="19"/>
      <c r="O33" s="40"/>
      <c r="P33" s="40"/>
      <c r="Q33" s="38" t="e">
        <f t="shared" si="10"/>
        <v>#DIV/0!</v>
      </c>
      <c r="R33" s="19"/>
      <c r="S33" s="19"/>
      <c r="T33" s="19"/>
      <c r="U33" s="19"/>
      <c r="V33" s="19"/>
      <c r="W33" s="19"/>
      <c r="X33" s="30" t="e">
        <f t="shared" si="12"/>
        <v>#DIV/0!</v>
      </c>
      <c r="Y33" s="40"/>
      <c r="Z33" s="40"/>
      <c r="AA33" s="40"/>
      <c r="AB33" s="40"/>
      <c r="AC33" s="40"/>
      <c r="AD33" s="21" t="e">
        <f t="shared" si="15"/>
        <v>#DIV/0!</v>
      </c>
      <c r="AE33" s="40"/>
      <c r="AF33" s="40"/>
      <c r="AG33" s="40"/>
      <c r="AH33" s="7">
        <f t="shared" si="8"/>
        <v>0</v>
      </c>
    </row>
    <row r="34" spans="1:34" ht="12.75" hidden="1">
      <c r="A34" s="39"/>
      <c r="B34" s="40"/>
      <c r="C34" s="12">
        <f t="shared" si="13"/>
        <v>0</v>
      </c>
      <c r="D34" s="40"/>
      <c r="E34" s="40"/>
      <c r="F34" s="40"/>
      <c r="G34" s="40"/>
      <c r="H34" s="40"/>
      <c r="I34" s="40"/>
      <c r="J34" s="40"/>
      <c r="K34" s="40"/>
      <c r="L34" s="18" t="e">
        <f t="shared" si="9"/>
        <v>#DIV/0!</v>
      </c>
      <c r="M34" s="19"/>
      <c r="N34" s="19"/>
      <c r="O34" s="40"/>
      <c r="P34" s="40"/>
      <c r="Q34" s="38" t="e">
        <f t="shared" si="10"/>
        <v>#DIV/0!</v>
      </c>
      <c r="R34" s="19"/>
      <c r="S34" s="19"/>
      <c r="T34" s="19"/>
      <c r="U34" s="19"/>
      <c r="V34" s="19"/>
      <c r="W34" s="19"/>
      <c r="X34" s="30" t="e">
        <f t="shared" si="12"/>
        <v>#DIV/0!</v>
      </c>
      <c r="Y34" s="40"/>
      <c r="Z34" s="40"/>
      <c r="AA34" s="40"/>
      <c r="AB34" s="40"/>
      <c r="AC34" s="40"/>
      <c r="AD34" s="21" t="e">
        <f t="shared" si="15"/>
        <v>#DIV/0!</v>
      </c>
      <c r="AE34" s="40"/>
      <c r="AF34" s="40"/>
      <c r="AG34" s="40"/>
      <c r="AH34" s="7">
        <f t="shared" si="8"/>
        <v>0</v>
      </c>
    </row>
    <row r="35" spans="1:34" ht="12.75" hidden="1">
      <c r="A35" s="39"/>
      <c r="B35" s="40"/>
      <c r="C35" s="12">
        <f t="shared" si="13"/>
        <v>0</v>
      </c>
      <c r="D35" s="40"/>
      <c r="E35" s="40"/>
      <c r="F35" s="40"/>
      <c r="G35" s="40"/>
      <c r="H35" s="40"/>
      <c r="I35" s="40"/>
      <c r="J35" s="40"/>
      <c r="K35" s="40"/>
      <c r="L35" s="24" t="e">
        <f t="shared" si="9"/>
        <v>#DIV/0!</v>
      </c>
      <c r="M35" s="19"/>
      <c r="N35" s="19"/>
      <c r="O35" s="40"/>
      <c r="P35" s="40"/>
      <c r="Q35" s="38" t="e">
        <f t="shared" si="10"/>
        <v>#DIV/0!</v>
      </c>
      <c r="R35" s="19"/>
      <c r="S35" s="19"/>
      <c r="T35" s="19"/>
      <c r="U35" s="19"/>
      <c r="V35" s="19"/>
      <c r="W35" s="19"/>
      <c r="X35" s="30" t="e">
        <f t="shared" si="12"/>
        <v>#DIV/0!</v>
      </c>
      <c r="Y35" s="40"/>
      <c r="Z35" s="40"/>
      <c r="AA35" s="40"/>
      <c r="AB35" s="40"/>
      <c r="AC35" s="40"/>
      <c r="AD35" s="21" t="e">
        <f t="shared" si="15"/>
        <v>#DIV/0!</v>
      </c>
      <c r="AE35" s="40"/>
      <c r="AF35" s="40"/>
      <c r="AG35" s="40"/>
      <c r="AH35" s="7">
        <f t="shared" si="8"/>
        <v>0</v>
      </c>
    </row>
    <row r="36" spans="1:33" ht="12.75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3:16" ht="12.75">
      <c r="C37" s="40"/>
      <c r="P37" s="40"/>
    </row>
  </sheetData>
  <mergeCells count="13">
    <mergeCell ref="A1:AC1"/>
    <mergeCell ref="AB2:AC2"/>
    <mergeCell ref="A3:A5"/>
    <mergeCell ref="B3:B5"/>
    <mergeCell ref="C3:E4"/>
    <mergeCell ref="F3:AD3"/>
    <mergeCell ref="A23:B23"/>
    <mergeCell ref="A25:B25"/>
    <mergeCell ref="AE3:AG4"/>
    <mergeCell ref="F4:L4"/>
    <mergeCell ref="O4:Q4"/>
    <mergeCell ref="R4:X4"/>
    <mergeCell ref="Y4:AD4"/>
  </mergeCells>
  <printOptions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АСФР </dc:creator>
  <cp:keywords/>
  <dc:description/>
  <cp:lastModifiedBy>info5</cp:lastModifiedBy>
  <cp:lastPrinted>2007-01-26T13:40:18Z</cp:lastPrinted>
  <dcterms:created xsi:type="dcterms:W3CDTF">2005-10-18T06:05:09Z</dcterms:created>
  <dcterms:modified xsi:type="dcterms:W3CDTF">2007-01-29T06:15:19Z</dcterms:modified>
  <cp:category/>
  <cp:version/>
  <cp:contentType/>
  <cp:contentStatus/>
</cp:coreProperties>
</file>